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ażne\MSW\UMOWA Z TERLAN\SIECI WODOCIĄGOWE\2023\"/>
    </mc:Choice>
  </mc:AlternateContent>
  <bookViews>
    <workbookView xWindow="0" yWindow="0" windowWidth="21576" windowHeight="8832" tabRatio="709"/>
  </bookViews>
  <sheets>
    <sheet name="Zasady" sheetId="5" r:id="rId1"/>
    <sheet name="0. Metryczka" sheetId="21" r:id="rId2"/>
    <sheet name="1. Rejestr dokumentacji_DPW" sheetId="25" r:id="rId3"/>
    <sheet name="2. Spis dokumentacji w segr_DPW" sheetId="19" r:id="rId4"/>
    <sheet name="3.0 Etykieta_szeroka_DPW" sheetId="26" r:id="rId5"/>
    <sheet name="3.1 Etykieta_wąska_DPW" sheetId="27" r:id="rId6"/>
    <sheet name="listy rozwijane" sheetId="12" state="hidden" r:id="rId7"/>
    <sheet name="podgrupy" sheetId="18" state="hidden" r:id="rId8"/>
    <sheet name="logo" sheetId="16" state="hidden" r:id="rId9"/>
  </sheets>
  <definedNames>
    <definedName name="_1_Zamówienia_publiczne__postępowania">podgrupy!#REF!</definedName>
    <definedName name="_10_Sprawy_terenowo_prawne">podgrupy!#REF!</definedName>
    <definedName name="_11_Wykupy_urządzeń_wod_kan.">podgrupy!#REF!</definedName>
    <definedName name="_2_Umowy__zlecenia">podgrupy!#REF!</definedName>
    <definedName name="_3_Dokumentacja_projektowa">podgrupy!#REF!</definedName>
    <definedName name="_4_Korespondencja">podgrupy!#REF!</definedName>
    <definedName name="_5_Dokumenty_administracyjne">podgrupy!#REF!</definedName>
    <definedName name="_6_Raporty_i_spotkania">podgrupy!#REF!</definedName>
    <definedName name="_7_Dokumentacja_powykonawcza">podgrupy!$B$4:$B$24</definedName>
    <definedName name="_8_Odbiory_i_rozliczenia">podgrupy!#REF!</definedName>
    <definedName name="_9_Informacja_i_promocja_projektu">podgrupy!#REF!</definedName>
    <definedName name="_xlnm._FilterDatabase" localSheetId="2" hidden="1">'1. Rejestr dokumentacji_DPW'!$A$13:$N$13</definedName>
    <definedName name="_xlnm._FilterDatabase" localSheetId="3" hidden="1">'2. Spis dokumentacji w segr_DPW'!$A$13:$H$43</definedName>
    <definedName name="DOKUMENTACJA_POWYKONAWCZA">podgrupy!$C$4:$C$24</definedName>
    <definedName name="DOKUMENTACJA_PROJEKTOWA">podgrupy!#REF!</definedName>
    <definedName name="DOKUMENTY_ADMINISTRACYJNE">podgrupy!#REF!</definedName>
    <definedName name="FS6_">'listy rozwijane'!#REF!</definedName>
    <definedName name="FS7_">'listy rozwijane'!#REF!</definedName>
    <definedName name="FS8_">'listy rozwijane'!#REF!</definedName>
    <definedName name="FS9_">'listy rozwijane'!#REF!</definedName>
    <definedName name="INFORMACJA_I_PROMOCJA_PROJEKTU">podgrupy!#REF!</definedName>
    <definedName name="KORESPONDENCJA">podgrupy!#REF!</definedName>
    <definedName name="Obraz_eSz">INDEX(logo!$D$10:$D$11,MATCH('0. Metryczka'!$D$6,logo!$B$8:$B$9,0))</definedName>
    <definedName name="Obraz_eW">INDEX(logo!$E$12:$E$13,MATCH('0. Metryczka'!$D$6,logo!$B$8:$B$9,0))</definedName>
    <definedName name="Obraz1R">INDEX(logo!$C$8:$C$9,MATCH('0. Metryczka'!$D$6,logo!$B$8:$B$9,0))</definedName>
    <definedName name="_xlnm.Print_Area" localSheetId="2">'1. Rejestr dokumentacji_DPW'!$A$1:$K$43</definedName>
    <definedName name="_xlnm.Print_Area" localSheetId="4">'3.0 Etykieta_szeroka_DPW'!$A$2:$M$15</definedName>
    <definedName name="_xlnm.Print_Area" localSheetId="5">'3.1 Etykieta_wąska_DPW'!$A$2:$M$15</definedName>
    <definedName name="_xlnm.Print_Area" localSheetId="8">logo!$A$2:$P$22</definedName>
    <definedName name="ODBIORY_I_RZLICZENIA">podgrupy!#REF!</definedName>
    <definedName name="RAPORTY_I_SPOTKANIA">podgrupy!#REF!</definedName>
    <definedName name="SPRAWY_TERENOWO__PRAWNE">podgrupy!#REF!</definedName>
    <definedName name="UMOWY__ZLECENIA">podgrupy!#REF!</definedName>
    <definedName name="WYKUPY_URZĄDZEŃ_WOD_KAN.">podgrupy!#REF!</definedName>
    <definedName name="Zadanie_własne">'listy rozwijane'!$A$13</definedName>
    <definedName name="ZAMÓWIENIA_PUBLICZNE__POSTĘPOWANIA">podgrupy!#REF!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5" l="1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14" i="25"/>
  <c r="D13" i="12" l="1"/>
  <c r="D14" i="12"/>
  <c r="D15" i="12"/>
  <c r="D16" i="12"/>
  <c r="D17" i="12"/>
  <c r="D18" i="12"/>
  <c r="D19" i="12"/>
  <c r="D20" i="12"/>
  <c r="D21" i="12"/>
  <c r="C5" i="16" l="1"/>
  <c r="K15" i="27" l="1"/>
  <c r="H15" i="27"/>
  <c r="E15" i="27"/>
  <c r="A15" i="27"/>
  <c r="K15" i="26"/>
  <c r="H15" i="26"/>
  <c r="E15" i="26"/>
  <c r="A15" i="26"/>
  <c r="M12" i="27" l="1"/>
  <c r="J12" i="27"/>
  <c r="G12" i="27"/>
  <c r="C12" i="27"/>
  <c r="K7" i="27"/>
  <c r="H7" i="27"/>
  <c r="E7" i="27"/>
  <c r="A7" i="27"/>
  <c r="L6" i="27"/>
  <c r="K6" i="27"/>
  <c r="I6" i="27"/>
  <c r="H6" i="27"/>
  <c r="F6" i="27"/>
  <c r="E6" i="27"/>
  <c r="B6" i="27"/>
  <c r="A6" i="27"/>
  <c r="K5" i="27"/>
  <c r="H5" i="27"/>
  <c r="E5" i="27"/>
  <c r="A5" i="27"/>
  <c r="K4" i="27"/>
  <c r="H4" i="27"/>
  <c r="E4" i="27"/>
  <c r="A4" i="27"/>
  <c r="K3" i="27"/>
  <c r="H3" i="27"/>
  <c r="E3" i="27"/>
  <c r="A3" i="27"/>
  <c r="M12" i="26"/>
  <c r="J12" i="26"/>
  <c r="G12" i="26"/>
  <c r="C12" i="26"/>
  <c r="K7" i="26"/>
  <c r="H7" i="26"/>
  <c r="E7" i="26"/>
  <c r="A7" i="26"/>
  <c r="L6" i="26"/>
  <c r="K6" i="26"/>
  <c r="I6" i="26"/>
  <c r="H6" i="26"/>
  <c r="F6" i="26"/>
  <c r="E6" i="26"/>
  <c r="B6" i="26"/>
  <c r="A6" i="26"/>
  <c r="K5" i="26"/>
  <c r="H5" i="26"/>
  <c r="E5" i="26"/>
  <c r="A5" i="26"/>
  <c r="K4" i="26"/>
  <c r="H4" i="26"/>
  <c r="E4" i="26"/>
  <c r="A4" i="26"/>
  <c r="K3" i="26"/>
  <c r="H3" i="26"/>
  <c r="E3" i="26"/>
  <c r="A3" i="26"/>
  <c r="G43" i="25"/>
  <c r="C43" i="25"/>
  <c r="B43" i="25"/>
  <c r="G42" i="25"/>
  <c r="C42" i="25"/>
  <c r="B42" i="25"/>
  <c r="G41" i="25"/>
  <c r="C41" i="25"/>
  <c r="B41" i="25"/>
  <c r="G40" i="25"/>
  <c r="C40" i="25"/>
  <c r="B40" i="25"/>
  <c r="G39" i="25"/>
  <c r="C39" i="25"/>
  <c r="B39" i="25"/>
  <c r="G38" i="25"/>
  <c r="C38" i="25"/>
  <c r="B38" i="25"/>
  <c r="G37" i="25"/>
  <c r="C37" i="25"/>
  <c r="B37" i="25"/>
  <c r="G36" i="25"/>
  <c r="C36" i="25"/>
  <c r="B36" i="25"/>
  <c r="G35" i="25"/>
  <c r="C35" i="25"/>
  <c r="B35" i="25"/>
  <c r="G34" i="25"/>
  <c r="C34" i="25"/>
  <c r="B34" i="25"/>
  <c r="G33" i="25"/>
  <c r="C33" i="25"/>
  <c r="B33" i="25"/>
  <c r="G32" i="25"/>
  <c r="C32" i="25"/>
  <c r="B32" i="25"/>
  <c r="G31" i="25"/>
  <c r="C31" i="25"/>
  <c r="B31" i="25"/>
  <c r="G30" i="25"/>
  <c r="C30" i="25"/>
  <c r="B30" i="25"/>
  <c r="G29" i="25"/>
  <c r="C29" i="25"/>
  <c r="B29" i="25"/>
  <c r="G28" i="25"/>
  <c r="C28" i="25"/>
  <c r="B28" i="25"/>
  <c r="G27" i="25"/>
  <c r="C27" i="25"/>
  <c r="B27" i="25"/>
  <c r="G26" i="25"/>
  <c r="C26" i="25"/>
  <c r="B26" i="25"/>
  <c r="G25" i="25"/>
  <c r="C25" i="25"/>
  <c r="B25" i="25"/>
  <c r="G24" i="25"/>
  <c r="C24" i="25"/>
  <c r="B24" i="25"/>
  <c r="G23" i="25"/>
  <c r="C23" i="25"/>
  <c r="B23" i="25"/>
  <c r="G22" i="25"/>
  <c r="C22" i="25"/>
  <c r="B22" i="25"/>
  <c r="G21" i="25"/>
  <c r="C21" i="25"/>
  <c r="B21" i="25"/>
  <c r="G20" i="25"/>
  <c r="C20" i="25"/>
  <c r="B20" i="25"/>
  <c r="G19" i="25"/>
  <c r="C19" i="25"/>
  <c r="B19" i="25"/>
  <c r="G18" i="25"/>
  <c r="C18" i="25"/>
  <c r="B18" i="25"/>
  <c r="G17" i="25"/>
  <c r="C17" i="25"/>
  <c r="B17" i="25"/>
  <c r="G16" i="25"/>
  <c r="C16" i="25"/>
  <c r="B16" i="25"/>
  <c r="G15" i="25"/>
  <c r="C15" i="25"/>
  <c r="B15" i="25"/>
  <c r="G14" i="25"/>
  <c r="C14" i="25"/>
  <c r="B14" i="25"/>
  <c r="H11" i="25"/>
  <c r="C11" i="25"/>
  <c r="C10" i="25"/>
  <c r="H9" i="25"/>
  <c r="C9" i="25"/>
  <c r="H8" i="25"/>
  <c r="C8" i="25"/>
  <c r="H7" i="25"/>
  <c r="C7" i="25"/>
  <c r="H6" i="25"/>
  <c r="C6" i="25"/>
  <c r="H3" i="25"/>
  <c r="H2" i="25"/>
  <c r="H11" i="19" l="1"/>
  <c r="H9" i="19"/>
  <c r="H8" i="19"/>
  <c r="H7" i="19"/>
  <c r="H6" i="19"/>
  <c r="C11" i="19"/>
  <c r="C10" i="19"/>
  <c r="C9" i="19"/>
  <c r="C8" i="19"/>
  <c r="C7" i="19"/>
  <c r="C6" i="19"/>
  <c r="H3" i="19"/>
  <c r="H2" i="19"/>
  <c r="D1" i="21"/>
  <c r="D8" i="21" l="1"/>
  <c r="H10" i="25" l="1"/>
  <c r="L12" i="27"/>
  <c r="F12" i="27"/>
  <c r="L12" i="26"/>
  <c r="F12" i="26"/>
  <c r="I12" i="27"/>
  <c r="B12" i="27"/>
  <c r="I12" i="26"/>
  <c r="B12" i="26"/>
  <c r="H10" i="19"/>
  <c r="B3" i="18"/>
  <c r="H5" i="12"/>
  <c r="C3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4" i="18"/>
  <c r="F37" i="25" l="1"/>
  <c r="F19" i="25"/>
  <c r="F26" i="25"/>
  <c r="F23" i="25"/>
  <c r="F20" i="25"/>
  <c r="F29" i="25"/>
  <c r="F14" i="25"/>
  <c r="F22" i="25"/>
  <c r="F35" i="25"/>
  <c r="F39" i="25"/>
  <c r="F24" i="25"/>
  <c r="F38" i="25"/>
  <c r="F18" i="25"/>
  <c r="F27" i="25"/>
  <c r="F40" i="25"/>
  <c r="F34" i="25"/>
  <c r="F31" i="25"/>
  <c r="F28" i="25"/>
  <c r="F33" i="25"/>
  <c r="F17" i="25"/>
  <c r="F30" i="25"/>
  <c r="F43" i="25"/>
  <c r="F36" i="25"/>
  <c r="F25" i="25"/>
  <c r="F32" i="25"/>
  <c r="F42" i="25"/>
  <c r="F15" i="25"/>
  <c r="F21" i="25"/>
  <c r="F16" i="25"/>
  <c r="F41" i="25"/>
  <c r="M13" i="27"/>
  <c r="J13" i="27"/>
  <c r="M13" i="26"/>
  <c r="G13" i="27"/>
  <c r="C13" i="27"/>
  <c r="J13" i="26"/>
  <c r="C13" i="26"/>
  <c r="G13" i="26"/>
  <c r="B9" i="16"/>
  <c r="B8" i="16"/>
  <c r="E5" i="16" l="1"/>
  <c r="D5" i="16"/>
  <c r="D11" i="12" l="1"/>
  <c r="D12" i="12"/>
  <c r="D10" i="12"/>
  <c r="A12" i="12"/>
</calcChain>
</file>

<file path=xl/comments1.xml><?xml version="1.0" encoding="utf-8"?>
<comments xmlns="http://schemas.openxmlformats.org/spreadsheetml/2006/main">
  <authors>
    <author>Justyna Czarnecka</author>
    <author>Anna Nićka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>Wprowadzić ręcznie: K+numer, np. K2</t>
        </r>
      </text>
    </comment>
    <comment ref="D8" authorId="1" shapeId="0">
      <text>
        <r>
          <rPr>
            <sz val="8"/>
            <color indexed="81"/>
            <rFont val="Tahoma"/>
            <family val="2"/>
            <charset val="238"/>
          </rPr>
          <t>Data zawarcia Umowy</t>
        </r>
      </text>
    </comment>
    <comment ref="D9" authorId="1" shapeId="0">
      <text>
        <r>
          <rPr>
            <sz val="8"/>
            <color indexed="81"/>
            <rFont val="Tahoma"/>
            <family val="2"/>
            <charset val="238"/>
          </rPr>
          <t>Data podpisania Protokołu Końcowego Umowy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Justyna Czarnecka</author>
  </authors>
  <commentLis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Zaczynamy od wypełnienia metryczki.
Komórki </t>
        </r>
        <r>
          <rPr>
            <b/>
            <sz val="9"/>
            <color indexed="81"/>
            <rFont val="Tahoma"/>
            <family val="2"/>
            <charset val="238"/>
          </rPr>
          <t>szare</t>
        </r>
        <r>
          <rPr>
            <sz val="9"/>
            <color indexed="81"/>
            <rFont val="Tahoma"/>
            <family val="2"/>
            <charset val="238"/>
          </rPr>
          <t xml:space="preserve"> generują się automatycznie 
z metryczki lub po wyborze z listy rozwijanej.
Wypełniamy etykietę na </t>
        </r>
        <r>
          <rPr>
            <b/>
            <sz val="9"/>
            <color indexed="81"/>
            <rFont val="Tahoma"/>
            <family val="2"/>
            <charset val="238"/>
          </rPr>
          <t>żółtych polach</t>
        </r>
        <r>
          <rPr>
            <sz val="9"/>
            <color indexed="81"/>
            <rFont val="Tahoma"/>
            <family val="2"/>
            <charset val="238"/>
          </rPr>
          <t xml:space="preserve">.
Każda etykieta ma niezależny wybór listy rozwijanej. </t>
        </r>
      </text>
    </comment>
  </commentList>
</comments>
</file>

<file path=xl/comments3.xml><?xml version="1.0" encoding="utf-8"?>
<comments xmlns="http://schemas.openxmlformats.org/spreadsheetml/2006/main">
  <authors>
    <author>Justyna Czarnecka</author>
  </authors>
  <commentLis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Zaczynamy od wypełnienia metryczki.
Komórki </t>
        </r>
        <r>
          <rPr>
            <b/>
            <sz val="9"/>
            <color indexed="81"/>
            <rFont val="Tahoma"/>
            <family val="2"/>
            <charset val="238"/>
          </rPr>
          <t>szare</t>
        </r>
        <r>
          <rPr>
            <sz val="9"/>
            <color indexed="81"/>
            <rFont val="Tahoma"/>
            <family val="2"/>
            <charset val="238"/>
          </rPr>
          <t xml:space="preserve"> generują się automatycznie 
z metryczki lub po wyborze z listy rozwijanej.
Wypełniamy etykietę na </t>
        </r>
        <r>
          <rPr>
            <b/>
            <sz val="9"/>
            <color indexed="81"/>
            <rFont val="Tahoma"/>
            <family val="2"/>
            <charset val="238"/>
          </rPr>
          <t>żółtych polach</t>
        </r>
        <r>
          <rPr>
            <sz val="9"/>
            <color indexed="81"/>
            <rFont val="Tahoma"/>
            <family val="2"/>
            <charset val="238"/>
          </rPr>
          <t xml:space="preserve">.
Każda etykieta ma niezależny wybór listy rozwijanej. </t>
        </r>
      </text>
    </comment>
  </commentList>
</comments>
</file>

<file path=xl/sharedStrings.xml><?xml version="1.0" encoding="utf-8"?>
<sst xmlns="http://schemas.openxmlformats.org/spreadsheetml/2006/main" count="350" uniqueCount="160">
  <si>
    <t>IB</t>
  </si>
  <si>
    <t>rrrr-mm-dd</t>
  </si>
  <si>
    <t>PODSTAWA REALIZACJI</t>
  </si>
  <si>
    <t>Nazwa Zadania Inwestycyjnego</t>
  </si>
  <si>
    <t>Nr Umowy</t>
  </si>
  <si>
    <t>Nr Zadania Inwestycyjnego</t>
  </si>
  <si>
    <t>Data zawarcia Umowy</t>
  </si>
  <si>
    <t>Zamawiający</t>
  </si>
  <si>
    <t>Wykonawca</t>
  </si>
  <si>
    <t>Inżynier Kontraktu</t>
  </si>
  <si>
    <t>Lp.</t>
  </si>
  <si>
    <t>Data</t>
  </si>
  <si>
    <t>Dotyczy</t>
  </si>
  <si>
    <t>Żródło finansowania</t>
  </si>
  <si>
    <t>Zadanie własne</t>
  </si>
  <si>
    <t>FS6</t>
  </si>
  <si>
    <t>Dokumentacja powykonawcza</t>
  </si>
  <si>
    <t>oryginał</t>
  </si>
  <si>
    <t>kopia</t>
  </si>
  <si>
    <t>Daty skrajne</t>
  </si>
  <si>
    <t>Data brakowania</t>
  </si>
  <si>
    <t>Nr Spisu Akt w module Archiwum</t>
  </si>
  <si>
    <t>Grupa dokumentów</t>
  </si>
  <si>
    <t>nr. Nazwy kat</t>
  </si>
  <si>
    <t>okres przechowywania</t>
  </si>
  <si>
    <t>nazwa akt</t>
  </si>
  <si>
    <t>2_Umowy/ zlecenia</t>
  </si>
  <si>
    <t>III.30</t>
  </si>
  <si>
    <t>B10</t>
  </si>
  <si>
    <t>Umowy z kontrahentami</t>
  </si>
  <si>
    <t>3_Dokumentacja projektowa</t>
  </si>
  <si>
    <t>V.21</t>
  </si>
  <si>
    <t>A</t>
  </si>
  <si>
    <t>Dokumentacja projektowa zadań inwestycyjnych wraz z decyzjami administracyjnym  uzyskanymi na etapie dokumentacji</t>
  </si>
  <si>
    <t>4_Korespondencja</t>
  </si>
  <si>
    <t>V.22</t>
  </si>
  <si>
    <t>Korespondencja zdań inwestycyjnych na etapie dokumentacji i wykonawstwa</t>
  </si>
  <si>
    <t>5_Dokumenty administracyjne</t>
  </si>
  <si>
    <t>V.23</t>
  </si>
  <si>
    <t>Dokumenty administracyjne zadań inwestycyjnych uzyskane na etapie wykonawstwa</t>
  </si>
  <si>
    <t>6_Raporty i spotkania</t>
  </si>
  <si>
    <t>V.24</t>
  </si>
  <si>
    <t>Raporty i protokoły ze spotkań zadań inwestycyjnych na etapie dokumentacji i wykonawstwa</t>
  </si>
  <si>
    <t>7_Dokumentacja powykonawcza</t>
  </si>
  <si>
    <t>V.3</t>
  </si>
  <si>
    <t>dotyczy IBG</t>
  </si>
  <si>
    <t>8_Odbiory i rozliczenia</t>
  </si>
  <si>
    <t>V.25</t>
  </si>
  <si>
    <t>Odbiory i rozliczenia zadań inwestycyjnych na etapie dokumentacji i wykonawstwa</t>
  </si>
  <si>
    <t>9_Informacja i promocja projektu</t>
  </si>
  <si>
    <t>dotyczy HS</t>
  </si>
  <si>
    <t>10_Sprawy terenowo-prawne</t>
  </si>
  <si>
    <t>dotyczy IBT</t>
  </si>
  <si>
    <t>Zapisujemy plik zgodnie z instrukcją.</t>
  </si>
  <si>
    <t>KROK 1</t>
  </si>
  <si>
    <t>DOKUMENTACJA POWYKONAWCZA</t>
  </si>
  <si>
    <t>podgrupa</t>
  </si>
  <si>
    <t>tom</t>
  </si>
  <si>
    <t>rok</t>
  </si>
  <si>
    <t>grupa dokumentów</t>
  </si>
  <si>
    <t>Jednostka Realizująca Projekt</t>
  </si>
  <si>
    <t>Uporządkowanie gospodarki wodno-ściekowej dla ochrony zasobów wodnych w Poznaniu i okolicach - etap VI</t>
  </si>
  <si>
    <t>Dział Realizacji Inwestycji</t>
  </si>
  <si>
    <t>sort</t>
  </si>
  <si>
    <t>Protokół odbioru końcowego i przekazania dokumentacji wraz z załącznikami (w tym dokumentacja projektowa powykonawcza)</t>
  </si>
  <si>
    <r>
      <t xml:space="preserve">Znak teczki
</t>
    </r>
    <r>
      <rPr>
        <sz val="8"/>
        <rFont val="Arial Narrow"/>
        <family val="2"/>
        <charset val="238"/>
      </rPr>
      <t>/nadany automatycznie po nadaniu Nr spisu w module Archiwum/</t>
    </r>
  </si>
  <si>
    <r>
      <t xml:space="preserve">Nazwa akt
</t>
    </r>
    <r>
      <rPr>
        <sz val="8"/>
        <rFont val="Arial Narrow"/>
        <family val="2"/>
        <charset val="238"/>
      </rPr>
      <t>/nadana automatycznie po wyborze Grupy dokumentów IB/</t>
    </r>
  </si>
  <si>
    <r>
      <t xml:space="preserve">Kategoria akt
</t>
    </r>
    <r>
      <rPr>
        <sz val="8"/>
        <rFont val="Arial Narrow"/>
        <family val="2"/>
        <charset val="238"/>
      </rPr>
      <t>/nadana automatycznie/</t>
    </r>
  </si>
  <si>
    <t>SPIS DOKUMENTACJI W SEGREGATORZE</t>
  </si>
  <si>
    <t>ZASADY - 1. Rejestr dokumentacji - segregatory</t>
  </si>
  <si>
    <t>ZASADY - 2. Spis dokumentacji w segregatorach</t>
  </si>
  <si>
    <t>ZASADY - 3. Etykiety dokumentacji</t>
  </si>
  <si>
    <t>Nr Kontraktu FS</t>
  </si>
  <si>
    <t>ZASADY - 0. Metryczka</t>
  </si>
  <si>
    <t>WPRIM</t>
  </si>
  <si>
    <t>_</t>
  </si>
  <si>
    <r>
      <t xml:space="preserve">Liczba skoroszytów
</t>
    </r>
    <r>
      <rPr>
        <sz val="8"/>
        <rFont val="Arial Narrow"/>
        <family val="2"/>
        <charset val="238"/>
      </rPr>
      <t>/tom/</t>
    </r>
  </si>
  <si>
    <r>
      <t xml:space="preserve">Grupa dokumentów IB
</t>
    </r>
    <r>
      <rPr>
        <sz val="8"/>
        <rFont val="Arial Narrow"/>
        <family val="2"/>
        <charset val="238"/>
      </rPr>
      <t>/wybór z listy rozwijanej/</t>
    </r>
  </si>
  <si>
    <t>Data przygotowania</t>
  </si>
  <si>
    <t>7/0_Zawiadomienie WIOŚ o planowanym oddaniu do użytkowania</t>
  </si>
  <si>
    <t>7/0_Zaświadczenie z PINB/WINB o zakończeniu budowy wraz z załącznikami</t>
  </si>
  <si>
    <t>7/1_Protokół z odbioru końcowego</t>
  </si>
  <si>
    <t>7/2_Decyzja pozwolenia na budowę/zgłoszenie budowy</t>
  </si>
  <si>
    <t>7/3_Dziennik budowy, Protokół przekazania placu budowy</t>
  </si>
  <si>
    <t>7/5_Oświadczenie geodety</t>
  </si>
  <si>
    <t>7/6_Karta informacyjna</t>
  </si>
  <si>
    <t>7/7_Oświadczenie Inwestora o właściwym zagospodarowaniu terenów przyległych</t>
  </si>
  <si>
    <t>7/8_Dokumentacja projektowa powykonawcza</t>
  </si>
  <si>
    <t>7/9_Karty nadzoru autorskiego</t>
  </si>
  <si>
    <t>7/10_Dokumenty geodezyjne</t>
  </si>
  <si>
    <t xml:space="preserve">7/11_Protokoły z odbiorów, prób i badań, Protokół utylizacji rur, karty odpadów </t>
  </si>
  <si>
    <t>7/12_Protokół odbioru zajmowanego pasa drogowego oraz pozostałych zajmowanych działek</t>
  </si>
  <si>
    <t>7/13_Protokół / oświadczenie właściciela posesji prywatnej o doprowadzenia terenu do stanu pierwotnego</t>
  </si>
  <si>
    <t>7/4_Oświadczenie kierownika budowy</t>
  </si>
  <si>
    <t>7/14_Zatwierdzone wnioski materiałowe wraz z załącznikami</t>
  </si>
  <si>
    <t>7/16_DTR dla urządzeń wraz z instrukcjami, kartami gwarancyjnymi</t>
  </si>
  <si>
    <t>7/15_Aktualizacje/uzupełnienia dokumentów potwierdzające jakość wybudowanych materiałów</t>
  </si>
  <si>
    <t>7/17_Certyfikacje urządzeń użytych do wykonania prób i badań</t>
  </si>
  <si>
    <t xml:space="preserve">7/19_Dokumentacja w wersji elektronicznej </t>
  </si>
  <si>
    <t>7/18_Dokumenty uregulowań terenowo – prawnych  (w razie potrzeby)</t>
  </si>
  <si>
    <t>_7_Dokumentacja_powykonawcza</t>
  </si>
  <si>
    <t>DOKUMENTACJA_POWYKONAWCZA</t>
  </si>
  <si>
    <t>xxxx</t>
  </si>
  <si>
    <r>
      <t>Podgrupa dokumentów IB</t>
    </r>
    <r>
      <rPr>
        <sz val="8"/>
        <rFont val="Arial Narrow"/>
        <family val="2"/>
        <charset val="238"/>
      </rPr>
      <t xml:space="preserve">
/zgodnie z opisem na etykiecie segregatora/</t>
    </r>
  </si>
  <si>
    <t>NIE USUWAJ KOLUMNY - FORMUŁY</t>
  </si>
  <si>
    <t>Oryginał / kopia</t>
  </si>
  <si>
    <t>Nr kodu kreskowego 
/Repozytorium/</t>
  </si>
  <si>
    <t>Nr teczki / segregatora</t>
  </si>
  <si>
    <t>ZASADY OGÓLNE</t>
  </si>
  <si>
    <t>Dane z metryczki przenoszą się automatycznie do etykiet - komórki zaznaczone na szaro.</t>
  </si>
  <si>
    <t>Dane z metryczki przenoszą się automatycznie do rejestru dokumentacji oraz spisu dokumentacji w segregatorze w części Podstawa realizacji - komórki oznaczone na szaro.</t>
  </si>
  <si>
    <t xml:space="preserve">Zaczynamy od wypełniania danych w metryczce. </t>
  </si>
  <si>
    <t>Stosujemy ogólną zasadę wprowadzania danych w komórkach oznaczonych na biało. Komórki oznaczone na szaro generują się automatycznie lub są stałym elementem formularza.</t>
  </si>
  <si>
    <t>Wprowadzamy Nr teczki - liczba porządkowa segregatora.</t>
  </si>
  <si>
    <t>Etykiety przygotowujemy dla zadań własnych i zadań FS.</t>
  </si>
  <si>
    <t xml:space="preserve">Wybieramy arkusz z etykietą szeroką lub wąską. </t>
  </si>
  <si>
    <t xml:space="preserve">Każda etykieta ma niezależny wybór listy rozwijanej. </t>
  </si>
  <si>
    <t>Pracujemy na komórkach oznaczonych na żółto. Komórki oznaczone na szaro generują się automatycznie z metryczki lub są stałym elementem etykiety.</t>
  </si>
  <si>
    <r>
      <t>Rozpoczynamy od kolumny oznaczonej kolorem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żółtym </t>
    </r>
    <r>
      <rPr>
        <b/>
        <sz val="11"/>
        <rFont val="Calibri"/>
        <family val="2"/>
        <charset val="238"/>
        <scheme val="minor"/>
      </rPr>
      <t>KROK 1</t>
    </r>
    <r>
      <rPr>
        <sz val="11"/>
        <rFont val="Calibri"/>
        <family val="2"/>
        <charset val="238"/>
        <scheme val="minor"/>
      </rPr>
      <t xml:space="preserve"> poprzez wybór z listy rozwijanej grupy dokumentów.</t>
    </r>
  </si>
  <si>
    <r>
      <t xml:space="preserve">Kolumny oznaczone szarym kolorem dotyczą Kategorii akt w Instrukcji archiwalnej i generują się automatycznie po wyborze Grupy dokumentów </t>
    </r>
    <r>
      <rPr>
        <b/>
        <sz val="11"/>
        <rFont val="Calibri"/>
        <family val="2"/>
        <charset val="238"/>
        <scheme val="minor"/>
      </rPr>
      <t>KROK 1</t>
    </r>
    <r>
      <rPr>
        <sz val="11"/>
        <rFont val="Calibri"/>
        <family val="2"/>
        <charset val="238"/>
        <scheme val="minor"/>
      </rPr>
      <t xml:space="preserve">. </t>
    </r>
  </si>
  <si>
    <t>Stosujemy czcionkę i wielkość liter jak ustawiono w pliku. Formatowanie / wyrównywanie do lewej. Przeciągamy formuły w kolumnach do wierszy poniżej.</t>
  </si>
  <si>
    <t xml:space="preserve">W prawym górnym rogu dokumentu umieszczamy numer ze spisu dokumentacji w segregatorze. </t>
  </si>
  <si>
    <t>Przygotowujemy spis dla każdego segregatora w oddzielnym arkuszu lub narastająco w jednym arkuszu dla zadań małych.</t>
  </si>
  <si>
    <t>Spis wykazujemy w Rejestrze dokumentacji - segregatorów.</t>
  </si>
  <si>
    <t xml:space="preserve">Daty skrajne dokumentów znajdujących się w danym segregatorze generują się automatycznie z metryczki (okres realizacji umowy od .. do .. - podany jest rok). Podstawa wyliczenia daty brakowania dokumentacji. </t>
  </si>
  <si>
    <t>Wprowadzamy liczbę skoroszytów czyli tomów danej grupy/podgrupy. Sugerujemy wprowadzenie każdego segregatora osobno i oznaczenie Tom: 1. Przypadki szczególne według odrębnych ustaleń.</t>
  </si>
  <si>
    <r>
      <t xml:space="preserve">Zaczynamy od wypełniania danych w metryczce - arkusz startowy. Następnie przechodzimy do kolejnych arkuszy. </t>
    </r>
    <r>
      <rPr>
        <b/>
        <sz val="11"/>
        <color theme="1"/>
        <rFont val="Calibri"/>
        <family val="2"/>
        <charset val="238"/>
        <scheme val="minor"/>
      </rPr>
      <t xml:space="preserve">Kolejność jest ważna, ponieważ część danych przenosi się automatycznie. </t>
    </r>
  </si>
  <si>
    <t>Rejestr dokumentacji  - segregatorów przygotowujemy dla zadań własnych i zadań FS.</t>
  </si>
  <si>
    <t xml:space="preserve">Etykieta jest przygotowana do wydruku w skali 100%. Nie dopuszcza się zmiany skali wydruku. </t>
  </si>
  <si>
    <t>miejscowość</t>
  </si>
  <si>
    <t>data</t>
  </si>
  <si>
    <t xml:space="preserve">nr dokumentu </t>
  </si>
  <si>
    <t>Dział</t>
  </si>
  <si>
    <t>EWIDENCJA I OZNAKOWANIE DOKUMENTACJI POWYKONAWCZEJ</t>
  </si>
  <si>
    <t>Inwestorstwo Zastępcze</t>
  </si>
  <si>
    <t>Okres realizacji do …</t>
  </si>
  <si>
    <t>Okres realizacji od…</t>
  </si>
  <si>
    <t>Okres realizacji od …</t>
  </si>
  <si>
    <t>METRYCZKA</t>
  </si>
  <si>
    <t>Opis zawartości teczki
/dodatkowy opis w przypadku wystąpienia potrzeby/</t>
  </si>
  <si>
    <t>Plik ze spisem dokumentacji w segregatorze</t>
  </si>
  <si>
    <t>Miejscowość</t>
  </si>
  <si>
    <t>Znak dokumentacji DPW
/wybór z listy rozwijanej/</t>
  </si>
  <si>
    <t>obraz1R</t>
  </si>
  <si>
    <t>obraz_eSz</t>
  </si>
  <si>
    <t>Obraz_eW</t>
  </si>
  <si>
    <t xml:space="preserve">Nie zmieniamy nazw arkuszy i nazw w polach oznaczonych na szaro, ponieważ mają wpływ na wprowadzone formuły w pliku. </t>
  </si>
  <si>
    <t xml:space="preserve">Nie wolno zmieniać nazwy zakładki "0.Metryczka". Plik przestanie działać. </t>
  </si>
  <si>
    <r>
      <rPr>
        <b/>
        <sz val="11"/>
        <color theme="1"/>
        <rFont val="Calibri"/>
        <family val="2"/>
        <charset val="238"/>
        <scheme val="minor"/>
      </rPr>
      <t>Nie zmieniamy architektury formularzy, w tym: kolorystyki, rozmiaru, itp.</t>
    </r>
    <r>
      <rPr>
        <sz val="11"/>
        <color theme="1"/>
        <rFont val="Calibri"/>
        <family val="2"/>
        <charset val="238"/>
        <scheme val="minor"/>
      </rPr>
      <t xml:space="preserve"> W razie potrzeby dostosowujemy rozmiar wydruku do wielkości strony. </t>
    </r>
  </si>
  <si>
    <t xml:space="preserve">Plik dostosowany jest do ewidencji i oznakowania dokumentacji powykonawczej zadań własnych oraz zadań FS. </t>
  </si>
  <si>
    <t xml:space="preserve">Spis dokumentacji w segregatorze przygotowujemy dla zadań własnych oraz zadań FS. </t>
  </si>
  <si>
    <t xml:space="preserve">Dokumentację uporządkowujemy w segregatorach według grup dokumentów obowiązujących w dziale IB. </t>
  </si>
  <si>
    <t>Wprowadzamy opis zawartości teczki w przypadku wystąpienia kilku podgrup dokumentów lub potrzeby umieszczenia dodatkowego opisu.</t>
  </si>
  <si>
    <t>Rejestr dokumentów powinien zawierać informacje o poszczególnych podgrupach dokumentów z jakich składa się dany segregator.</t>
  </si>
  <si>
    <t>W przypadku jeśli segregator składać się będzie z większej ilości  podgrup dokumentów każdą podgrupę dokumentów należy rozdzielić zakładkami i opisać.</t>
  </si>
  <si>
    <t>Wprowadzamy liczbę skoroszytów czyli tomów danej grupy/podgrupy. Sugerujemy wprowadzenie każdego segregatora osobno i oznaczenie Tom: 1. Przypadki szczególne według ustaleń z koordynatorem Aquanet.</t>
  </si>
  <si>
    <r>
      <rPr>
        <b/>
        <sz val="11"/>
        <color theme="1"/>
        <rFont val="Calibri"/>
        <family val="2"/>
        <charset val="238"/>
        <scheme val="minor"/>
      </rPr>
      <t>Jaskrawożółte</t>
    </r>
    <r>
      <rPr>
        <sz val="11"/>
        <color theme="1"/>
        <rFont val="Calibri"/>
        <family val="2"/>
        <charset val="238"/>
        <scheme val="minor"/>
      </rPr>
      <t xml:space="preserve"> pole wypełniamy numerem Spisu akt wygenerowanym po utworzeniu Spisu zdawczo-odbiorczego w module Archiwum - dotyczy koordynatora Aquanet.</t>
    </r>
  </si>
  <si>
    <t xml:space="preserve">Nazwa i numer grupy dokumentów jest wprowadzona automatycznie z listy rozwijanej. </t>
  </si>
  <si>
    <r>
      <t>Wybieramy podgrupę dokumentów z listy rozwijanej. Komórka</t>
    </r>
    <r>
      <rPr>
        <b/>
        <sz val="11"/>
        <rFont val="Calibri"/>
        <family val="2"/>
        <charset val="238"/>
        <scheme val="minor"/>
      </rPr>
      <t xml:space="preserve"> dopuszcza możliwość wprowadzenia danych bez wyboru z listy rozwijanej </t>
    </r>
    <r>
      <rPr>
        <sz val="11"/>
        <rFont val="Calibri"/>
        <family val="2"/>
        <charset val="238"/>
        <scheme val="minor"/>
      </rPr>
      <t>(kilka podgrup dokumentów).</t>
    </r>
  </si>
  <si>
    <r>
      <t xml:space="preserve">Wybieramy podgrupę dokumentów z listy rozwijanej. </t>
    </r>
    <r>
      <rPr>
        <b/>
        <sz val="11"/>
        <rFont val="Calibri"/>
        <family val="2"/>
        <charset val="238"/>
        <scheme val="minor"/>
      </rPr>
      <t xml:space="preserve">Komórka dopuszcza możliwość wprowadzenia danych bez wyboru z listy rozwijanej </t>
    </r>
    <r>
      <rPr>
        <sz val="11"/>
        <rFont val="Calibri"/>
        <family val="2"/>
        <charset val="238"/>
        <scheme val="minor"/>
      </rPr>
      <t>(kilka podgrup dokumentów - można wprowadzić same numery podgrup).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</si>
</sst>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6"/>
      <name val="Calibri"/>
      <family val="2"/>
      <scheme val="minor"/>
    </font>
    <font>
      <sz val="9"/>
      <color rgb="FF000000"/>
      <name val="Arial Narrow"/>
      <family val="2"/>
      <charset val="238"/>
    </font>
    <font>
      <i/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20"/>
      <color rgb="FF00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theme="1"/>
      <name val="Calibri"/>
      <family val="2"/>
      <scheme val="minor"/>
    </font>
    <font>
      <sz val="12"/>
      <name val="Arial Narrow"/>
      <family val="2"/>
      <charset val="238"/>
    </font>
    <font>
      <sz val="12"/>
      <color rgb="FF0000FF"/>
      <name val="Arial Narrow"/>
      <family val="2"/>
      <charset val="238"/>
    </font>
    <font>
      <b/>
      <sz val="16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name val="Arial Narrow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 tint="0.49998474074526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Narrow"/>
      <family val="2"/>
      <charset val="238"/>
    </font>
    <font>
      <b/>
      <sz val="36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6"/>
      <name val="Arial Narrow"/>
      <family val="2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7"/>
      <name val="Arial"/>
      <family val="2"/>
      <charset val="238"/>
    </font>
    <font>
      <b/>
      <sz val="9"/>
      <name val="Arial Narrow"/>
      <family val="2"/>
      <charset val="238"/>
    </font>
    <font>
      <sz val="5"/>
      <name val="Arial Narrow"/>
      <family val="2"/>
      <charset val="238"/>
    </font>
    <font>
      <b/>
      <sz val="24"/>
      <name val="Arial Narrow"/>
      <family val="2"/>
      <charset val="238"/>
    </font>
    <font>
      <sz val="11"/>
      <name val="Calibri"/>
      <family val="2"/>
      <charset val="238"/>
      <scheme val="minor"/>
    </font>
    <font>
      <sz val="12"/>
      <color theme="0" tint="-4.9989318521683403E-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9"/>
      <color rgb="FFFF0000"/>
      <name val="Arial Narrow"/>
      <family val="2"/>
      <charset val="238"/>
    </font>
    <font>
      <sz val="14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1" tint="0.499984740745262"/>
      <name val="Arial Narrow"/>
      <family val="2"/>
      <charset val="238"/>
    </font>
    <font>
      <sz val="6"/>
      <name val="Calibri Light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2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9"/>
      <color theme="0"/>
      <name val="Arial Narrow"/>
      <family val="2"/>
      <charset val="238"/>
    </font>
    <font>
      <sz val="12"/>
      <color theme="0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5"/>
      <name val="Arial"/>
      <family val="2"/>
      <charset val="238"/>
    </font>
    <font>
      <sz val="5"/>
      <color rgb="FF00000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99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Fill="0" applyBorder="0" applyProtection="0">
      <alignment vertical="center"/>
    </xf>
    <xf numFmtId="0" fontId="8" fillId="0" borderId="0"/>
    <xf numFmtId="0" fontId="19" fillId="0" borderId="0"/>
  </cellStyleXfs>
  <cellXfs count="233">
    <xf numFmtId="0" fontId="0" fillId="0" borderId="0" xfId="0"/>
    <xf numFmtId="0" fontId="3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0" fillId="0" borderId="0" xfId="1" applyFont="1" applyAlignment="1"/>
    <xf numFmtId="0" fontId="10" fillId="0" borderId="0" xfId="1" applyFont="1" applyAlignment="1">
      <alignment horizontal="left"/>
    </xf>
    <xf numFmtId="0" fontId="12" fillId="0" borderId="0" xfId="2" applyFont="1" applyAlignment="1">
      <alignment horizontal="left"/>
    </xf>
    <xf numFmtId="0" fontId="10" fillId="0" borderId="0" xfId="2" applyFont="1" applyAlignment="1"/>
    <xf numFmtId="0" fontId="10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13" fillId="0" borderId="0" xfId="2" applyFont="1" applyAlignment="1"/>
    <xf numFmtId="0" fontId="13" fillId="0" borderId="0" xfId="2" applyFont="1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left" vertical="center" wrapText="1"/>
    </xf>
    <xf numFmtId="0" fontId="0" fillId="4" borderId="1" xfId="0" applyFill="1" applyBorder="1" applyProtection="1"/>
    <xf numFmtId="0" fontId="0" fillId="0" borderId="1" xfId="0" applyBorder="1" applyProtection="1"/>
    <xf numFmtId="0" fontId="20" fillId="0" borderId="1" xfId="0" applyFont="1" applyBorder="1" applyProtection="1"/>
    <xf numFmtId="0" fontId="0" fillId="0" borderId="0" xfId="0" applyProtection="1"/>
    <xf numFmtId="0" fontId="0" fillId="0" borderId="0" xfId="0" applyProtection="1">
      <protection locked="0"/>
    </xf>
    <xf numFmtId="0" fontId="27" fillId="6" borderId="2" xfId="3" applyFont="1" applyFill="1" applyBorder="1" applyAlignment="1"/>
    <xf numFmtId="0" fontId="27" fillId="6" borderId="7" xfId="3" applyFont="1" applyFill="1" applyBorder="1" applyAlignment="1"/>
    <xf numFmtId="0" fontId="31" fillId="7" borderId="5" xfId="3" applyFont="1" applyFill="1" applyBorder="1" applyAlignment="1">
      <alignment horizontal="center" vertical="center"/>
    </xf>
    <xf numFmtId="0" fontId="39" fillId="9" borderId="7" xfId="3" applyFont="1" applyFill="1" applyBorder="1"/>
    <xf numFmtId="0" fontId="40" fillId="10" borderId="5" xfId="3" applyFont="1" applyFill="1" applyBorder="1" applyAlignment="1">
      <alignment horizontal="center" vertical="center"/>
    </xf>
    <xf numFmtId="0" fontId="19" fillId="0" borderId="1" xfId="3" applyBorder="1" applyAlignment="1" applyProtection="1">
      <alignment horizontal="center" vertical="center"/>
    </xf>
    <xf numFmtId="0" fontId="19" fillId="0" borderId="1" xfId="3" applyBorder="1" applyProtection="1"/>
    <xf numFmtId="0" fontId="19" fillId="0" borderId="1" xfId="3" applyBorder="1" applyAlignment="1" applyProtection="1">
      <alignment wrapText="1"/>
    </xf>
    <xf numFmtId="0" fontId="19" fillId="0" borderId="0" xfId="3" applyProtection="1"/>
    <xf numFmtId="0" fontId="19" fillId="0" borderId="0" xfId="3" applyAlignment="1" applyProtection="1">
      <alignment wrapText="1"/>
    </xf>
    <xf numFmtId="0" fontId="19" fillId="0" borderId="1" xfId="3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left" vertical="center" wrapText="1"/>
      <protection locked="0"/>
    </xf>
    <xf numFmtId="0" fontId="21" fillId="3" borderId="1" xfId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22" fillId="11" borderId="0" xfId="0" applyFont="1" applyFill="1" applyAlignment="1" applyProtection="1">
      <alignment horizontal="center" vertical="center"/>
      <protection locked="0"/>
    </xf>
    <xf numFmtId="0" fontId="19" fillId="0" borderId="0" xfId="3" applyBorder="1" applyProtection="1"/>
    <xf numFmtId="0" fontId="19" fillId="0" borderId="0" xfId="3" applyBorder="1" applyAlignment="1" applyProtection="1">
      <alignment wrapText="1"/>
    </xf>
    <xf numFmtId="0" fontId="19" fillId="0" borderId="0" xfId="3" applyFill="1" applyBorder="1" applyAlignment="1" applyProtection="1">
      <alignment horizontal="center"/>
    </xf>
    <xf numFmtId="0" fontId="19" fillId="0" borderId="0" xfId="3" applyFill="1" applyBorder="1" applyProtection="1"/>
    <xf numFmtId="0" fontId="19" fillId="0" borderId="1" xfId="3" applyFill="1" applyBorder="1" applyAlignment="1" applyProtection="1">
      <alignment horizontal="center"/>
    </xf>
    <xf numFmtId="0" fontId="22" fillId="0" borderId="0" xfId="0" applyFont="1"/>
    <xf numFmtId="0" fontId="1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0" xfId="0" applyFont="1"/>
    <xf numFmtId="0" fontId="1" fillId="0" borderId="0" xfId="0" applyFont="1" applyProtection="1">
      <protection locked="0"/>
    </xf>
    <xf numFmtId="0" fontId="22" fillId="12" borderId="0" xfId="0" applyFont="1" applyFill="1" applyAlignment="1" applyProtection="1">
      <alignment horizontal="center" vertical="center"/>
      <protection locked="0"/>
    </xf>
    <xf numFmtId="0" fontId="22" fillId="13" borderId="0" xfId="0" applyFont="1" applyFill="1" applyAlignment="1">
      <alignment horizontal="center" vertical="center"/>
    </xf>
    <xf numFmtId="0" fontId="22" fillId="14" borderId="0" xfId="0" applyFont="1" applyFill="1" applyAlignment="1" applyProtection="1">
      <alignment horizontal="center" vertical="center"/>
      <protection locked="0"/>
    </xf>
    <xf numFmtId="0" fontId="39" fillId="6" borderId="6" xfId="3" applyFont="1" applyFill="1" applyBorder="1"/>
    <xf numFmtId="0" fontId="27" fillId="6" borderId="8" xfId="3" applyFont="1" applyFill="1" applyBorder="1" applyAlignment="1">
      <alignment horizontal="left"/>
    </xf>
    <xf numFmtId="0" fontId="27" fillId="6" borderId="9" xfId="3" applyFont="1" applyFill="1" applyBorder="1"/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18" fillId="3" borderId="0" xfId="0" applyFont="1" applyFill="1" applyBorder="1" applyAlignment="1">
      <alignment horizontal="left" vertical="center" wrapText="1"/>
    </xf>
    <xf numFmtId="0" fontId="42" fillId="2" borderId="1" xfId="1" applyFont="1" applyFill="1" applyBorder="1" applyAlignment="1">
      <alignment horizontal="left" vertical="center" wrapText="1"/>
    </xf>
    <xf numFmtId="14" fontId="9" fillId="3" borderId="1" xfId="2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14" fontId="15" fillId="3" borderId="1" xfId="2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48" fillId="5" borderId="1" xfId="1" applyFont="1" applyFill="1" applyBorder="1" applyAlignment="1" applyProtection="1">
      <alignment horizontal="left" vertical="center" wrapText="1"/>
      <protection locked="0"/>
    </xf>
    <xf numFmtId="14" fontId="9" fillId="3" borderId="1" xfId="1" applyNumberFormat="1" applyFont="1" applyFill="1" applyBorder="1" applyAlignment="1">
      <alignment horizontal="left" vertical="center" wrapText="1"/>
    </xf>
    <xf numFmtId="164" fontId="24" fillId="6" borderId="11" xfId="3" applyNumberFormat="1" applyFont="1" applyFill="1" applyBorder="1" applyAlignment="1">
      <alignment horizontal="left"/>
    </xf>
    <xf numFmtId="164" fontId="24" fillId="6" borderId="12" xfId="3" applyNumberFormat="1" applyFont="1" applyFill="1" applyBorder="1" applyAlignment="1">
      <alignment horizontal="left"/>
    </xf>
    <xf numFmtId="164" fontId="49" fillId="9" borderId="11" xfId="3" applyNumberFormat="1" applyFont="1" applyFill="1" applyBorder="1" applyAlignment="1">
      <alignment horizontal="left"/>
    </xf>
    <xf numFmtId="164" fontId="49" fillId="9" borderId="12" xfId="3" applyNumberFormat="1" applyFont="1" applyFill="1" applyBorder="1" applyAlignment="1">
      <alignment horizontal="left"/>
    </xf>
    <xf numFmtId="0" fontId="41" fillId="0" borderId="0" xfId="0" applyFont="1" applyProtection="1">
      <protection locked="0"/>
    </xf>
    <xf numFmtId="0" fontId="5" fillId="2" borderId="1" xfId="1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47" fillId="2" borderId="0" xfId="2" applyFont="1" applyFill="1" applyAlignment="1">
      <alignment horizontal="left" vertical="center"/>
    </xf>
    <xf numFmtId="14" fontId="9" fillId="2" borderId="1" xfId="2" applyNumberFormat="1" applyFont="1" applyFill="1" applyBorder="1" applyAlignment="1">
      <alignment horizontal="left" vertical="center"/>
    </xf>
    <xf numFmtId="0" fontId="9" fillId="2" borderId="3" xfId="3" applyFont="1" applyFill="1" applyBorder="1" applyAlignment="1"/>
    <xf numFmtId="0" fontId="50" fillId="0" borderId="0" xfId="0" applyFont="1" applyAlignment="1">
      <alignment horizontal="justify" vertical="center"/>
    </xf>
    <xf numFmtId="0" fontId="51" fillId="6" borderId="0" xfId="0" applyFont="1" applyFill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1" fillId="0" borderId="0" xfId="0" applyFont="1" applyFill="1" applyAlignment="1" applyProtection="1">
      <alignment wrapText="1"/>
      <protection locked="0"/>
    </xf>
    <xf numFmtId="0" fontId="16" fillId="3" borderId="0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2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 applyProtection="1">
      <alignment horizontal="left" vertical="center"/>
      <protection locked="0"/>
    </xf>
    <xf numFmtId="4" fontId="46" fillId="2" borderId="1" xfId="2" applyNumberFormat="1" applyFont="1" applyFill="1" applyBorder="1" applyAlignment="1">
      <alignment horizontal="center" vertical="center" wrapText="1"/>
    </xf>
    <xf numFmtId="49" fontId="30" fillId="2" borderId="1" xfId="2" quotePrefix="1" applyNumberFormat="1" applyFont="1" applyFill="1" applyBorder="1" applyAlignment="1">
      <alignment horizontal="center" vertical="center" wrapText="1"/>
    </xf>
    <xf numFmtId="0" fontId="47" fillId="2" borderId="1" xfId="2" applyFont="1" applyFill="1" applyBorder="1" applyAlignment="1">
      <alignment horizontal="left" vertical="center"/>
    </xf>
    <xf numFmtId="0" fontId="26" fillId="2" borderId="1" xfId="0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6" borderId="1" xfId="1" applyFont="1" applyFill="1" applyBorder="1" applyAlignment="1" applyProtection="1">
      <alignment horizontal="left" vertical="center" wrapText="1"/>
      <protection locked="0"/>
    </xf>
    <xf numFmtId="0" fontId="26" fillId="2" borderId="1" xfId="0" applyNumberFormat="1" applyFont="1" applyFill="1" applyBorder="1" applyAlignment="1" applyProtection="1">
      <alignment horizontal="left" vertical="top" wrapText="1"/>
      <protection locked="0"/>
    </xf>
    <xf numFmtId="0" fontId="26" fillId="2" borderId="3" xfId="0" applyFont="1" applyFill="1" applyBorder="1" applyAlignment="1" applyProtection="1">
      <alignment horizontal="left" vertical="top" wrapText="1"/>
      <protection locked="0"/>
    </xf>
    <xf numFmtId="0" fontId="14" fillId="2" borderId="1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14" fontId="9" fillId="2" borderId="1" xfId="2" applyNumberFormat="1" applyFont="1" applyFill="1" applyBorder="1" applyAlignment="1">
      <alignment horizontal="left"/>
    </xf>
    <xf numFmtId="0" fontId="45" fillId="2" borderId="1" xfId="1" applyFont="1" applyFill="1" applyBorder="1" applyAlignment="1">
      <alignment horizontal="center" vertical="top"/>
    </xf>
    <xf numFmtId="0" fontId="9" fillId="2" borderId="1" xfId="1" applyNumberFormat="1" applyFont="1" applyFill="1" applyBorder="1" applyAlignment="1">
      <alignment horizontal="left" vertical="center" wrapText="1"/>
    </xf>
    <xf numFmtId="1" fontId="9" fillId="3" borderId="1" xfId="2" applyNumberFormat="1" applyFont="1" applyFill="1" applyBorder="1" applyAlignment="1">
      <alignment horizontal="left" vertical="center"/>
    </xf>
    <xf numFmtId="0" fontId="26" fillId="2" borderId="13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2" fillId="2" borderId="0" xfId="1" applyFont="1" applyFill="1" applyAlignment="1">
      <alignment horizontal="center"/>
    </xf>
    <xf numFmtId="14" fontId="26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0" borderId="0" xfId="1" applyNumberFormat="1" applyFont="1" applyAlignment="1">
      <alignment horizontal="center"/>
    </xf>
    <xf numFmtId="14" fontId="9" fillId="2" borderId="5" xfId="0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3" xfId="1" applyFont="1" applyFill="1" applyBorder="1" applyAlignment="1" applyProtection="1">
      <alignment horizontal="left" vertical="center" wrapText="1"/>
      <protection locked="0"/>
    </xf>
    <xf numFmtId="0" fontId="9" fillId="0" borderId="1" xfId="1" applyNumberFormat="1" applyFont="1" applyBorder="1" applyAlignment="1">
      <alignment horizontal="left"/>
    </xf>
    <xf numFmtId="14" fontId="9" fillId="0" borderId="1" xfId="1" applyNumberFormat="1" applyFont="1" applyBorder="1" applyAlignment="1">
      <alignment horizontal="left"/>
    </xf>
    <xf numFmtId="0" fontId="9" fillId="0" borderId="1" xfId="2" applyFont="1" applyBorder="1" applyAlignment="1">
      <alignment horizontal="left"/>
    </xf>
    <xf numFmtId="14" fontId="9" fillId="0" borderId="1" xfId="2" applyNumberFormat="1" applyFont="1" applyBorder="1" applyAlignment="1">
      <alignment horizontal="left"/>
    </xf>
    <xf numFmtId="4" fontId="9" fillId="3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" fontId="9" fillId="3" borderId="1" xfId="2" applyNumberFormat="1" applyFont="1" applyFill="1" applyBorder="1" applyAlignment="1">
      <alignment horizontal="left" vertical="center"/>
    </xf>
    <xf numFmtId="0" fontId="55" fillId="0" borderId="0" xfId="1" applyFont="1" applyAlignment="1">
      <alignment horizontal="center"/>
    </xf>
    <xf numFmtId="0" fontId="56" fillId="0" borderId="0" xfId="1" applyFont="1" applyAlignment="1">
      <alignment horizontal="center"/>
    </xf>
    <xf numFmtId="0" fontId="57" fillId="0" borderId="0" xfId="1" applyFont="1" applyAlignment="1">
      <alignment horizontal="center"/>
    </xf>
    <xf numFmtId="0" fontId="0" fillId="15" borderId="0" xfId="0" applyFill="1"/>
    <xf numFmtId="0" fontId="19" fillId="16" borderId="1" xfId="3" applyFill="1" applyBorder="1" applyAlignment="1" applyProtection="1">
      <alignment horizontal="center" vertical="center" wrapText="1"/>
    </xf>
    <xf numFmtId="0" fontId="59" fillId="0" borderId="0" xfId="1" applyFont="1" applyAlignment="1">
      <alignment horizontal="center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" fontId="11" fillId="2" borderId="1" xfId="2" applyNumberFormat="1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4" fontId="11" fillId="2" borderId="3" xfId="2" applyNumberFormat="1" applyFont="1" applyFill="1" applyBorder="1" applyAlignment="1">
      <alignment horizontal="left" vertical="center" wrapText="1"/>
    </xf>
    <xf numFmtId="4" fontId="11" fillId="2" borderId="4" xfId="2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53" fillId="2" borderId="4" xfId="0" applyFont="1" applyFill="1" applyBorder="1" applyAlignment="1">
      <alignment horizontal="left" vertical="center"/>
    </xf>
    <xf numFmtId="0" fontId="53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9" fillId="2" borderId="1" xfId="2" applyNumberFormat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4" fontId="9" fillId="2" borderId="1" xfId="2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" fillId="0" borderId="1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0" fillId="0" borderId="0" xfId="0" applyAlignment="1"/>
    <xf numFmtId="0" fontId="5" fillId="0" borderId="2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9" fillId="3" borderId="3" xfId="2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3" fillId="0" borderId="4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52" fillId="2" borderId="2" xfId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14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7" fillId="7" borderId="3" xfId="3" applyFont="1" applyFill="1" applyBorder="1" applyAlignment="1"/>
    <xf numFmtId="0" fontId="27" fillId="7" borderId="4" xfId="3" applyFont="1" applyFill="1" applyBorder="1" applyAlignment="1"/>
    <xf numFmtId="0" fontId="19" fillId="8" borderId="7" xfId="3" applyFill="1" applyBorder="1" applyAlignment="1"/>
    <xf numFmtId="0" fontId="19" fillId="8" borderId="11" xfId="3" applyFill="1" applyBorder="1" applyAlignment="1"/>
    <xf numFmtId="0" fontId="19" fillId="8" borderId="12" xfId="3" applyFill="1" applyBorder="1" applyAlignment="1"/>
    <xf numFmtId="0" fontId="27" fillId="6" borderId="11" xfId="3" applyNumberFormat="1" applyFont="1" applyFill="1" applyBorder="1" applyAlignment="1"/>
    <xf numFmtId="0" fontId="19" fillId="6" borderId="12" xfId="3" applyNumberFormat="1" applyFill="1" applyBorder="1" applyAlignment="1"/>
    <xf numFmtId="0" fontId="9" fillId="6" borderId="0" xfId="3" applyFont="1" applyFill="1" applyBorder="1" applyAlignment="1">
      <alignment horizontal="left"/>
    </xf>
    <xf numFmtId="0" fontId="19" fillId="6" borderId="10" xfId="3" applyFill="1" applyBorder="1" applyAlignment="1"/>
    <xf numFmtId="0" fontId="30" fillId="6" borderId="6" xfId="3" applyFont="1" applyFill="1" applyBorder="1" applyAlignment="1">
      <alignment horizontal="center" vertical="center" wrapText="1"/>
    </xf>
    <xf numFmtId="0" fontId="30" fillId="6" borderId="8" xfId="3" applyFont="1" applyFill="1" applyBorder="1" applyAlignment="1">
      <alignment horizontal="center" vertical="center" wrapText="1"/>
    </xf>
    <xf numFmtId="0" fontId="30" fillId="6" borderId="9" xfId="3" applyFont="1" applyFill="1" applyBorder="1" applyAlignment="1">
      <alignment horizontal="center" vertical="center" wrapText="1"/>
    </xf>
    <xf numFmtId="0" fontId="27" fillId="6" borderId="0" xfId="3" applyNumberFormat="1" applyFont="1" applyFill="1" applyBorder="1" applyAlignment="1"/>
    <xf numFmtId="0" fontId="19" fillId="6" borderId="10" xfId="3" applyNumberFormat="1" applyFill="1" applyBorder="1" applyAlignment="1"/>
    <xf numFmtId="49" fontId="9" fillId="2" borderId="4" xfId="3" applyNumberFormat="1" applyFont="1" applyFill="1" applyBorder="1" applyAlignment="1">
      <alignment horizontal="right"/>
    </xf>
    <xf numFmtId="0" fontId="29" fillId="2" borderId="5" xfId="3" applyFont="1" applyFill="1" applyBorder="1" applyAlignment="1">
      <alignment horizontal="right"/>
    </xf>
    <xf numFmtId="4" fontId="27" fillId="2" borderId="3" xfId="3" applyNumberFormat="1" applyFont="1" applyFill="1" applyBorder="1" applyAlignment="1">
      <alignment horizontal="center" vertical="center" wrapText="1"/>
    </xf>
    <xf numFmtId="0" fontId="27" fillId="2" borderId="4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/>
    </xf>
    <xf numFmtId="0" fontId="9" fillId="2" borderId="4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28" fillId="2" borderId="6" xfId="3" applyFont="1" applyFill="1" applyBorder="1" applyAlignment="1">
      <alignment horizontal="center" vertical="center" wrapText="1"/>
    </xf>
    <xf numFmtId="0" fontId="28" fillId="2" borderId="4" xfId="3" applyFont="1" applyFill="1" applyBorder="1" applyAlignment="1">
      <alignment horizontal="center" vertical="center" wrapText="1"/>
    </xf>
    <xf numFmtId="0" fontId="28" fillId="2" borderId="5" xfId="3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2" borderId="3" xfId="3" applyFont="1" applyFill="1" applyBorder="1" applyAlignment="1">
      <alignment horizontal="center" vertical="center"/>
    </xf>
    <xf numFmtId="0" fontId="27" fillId="2" borderId="4" xfId="3" applyFont="1" applyFill="1" applyBorder="1" applyAlignment="1">
      <alignment horizontal="center" vertical="center"/>
    </xf>
    <xf numFmtId="0" fontId="27" fillId="2" borderId="5" xfId="3" applyFont="1" applyFill="1" applyBorder="1" applyAlignment="1">
      <alignment horizontal="center" vertical="center"/>
    </xf>
    <xf numFmtId="0" fontId="19" fillId="8" borderId="13" xfId="3" applyFill="1" applyBorder="1" applyAlignment="1"/>
    <xf numFmtId="0" fontId="19" fillId="0" borderId="13" xfId="3" applyBorder="1" applyAlignment="1"/>
    <xf numFmtId="0" fontId="27" fillId="6" borderId="2" xfId="3" applyFont="1" applyFill="1" applyBorder="1" applyAlignment="1">
      <alignment horizontal="left"/>
    </xf>
    <xf numFmtId="0" fontId="27" fillId="6" borderId="0" xfId="3" applyFont="1" applyFill="1" applyBorder="1" applyAlignment="1">
      <alignment horizontal="left"/>
    </xf>
    <xf numFmtId="0" fontId="27" fillId="6" borderId="10" xfId="3" applyFont="1" applyFill="1" applyBorder="1" applyAlignment="1">
      <alignment horizontal="left"/>
    </xf>
    <xf numFmtId="0" fontId="27" fillId="6" borderId="7" xfId="3" applyFont="1" applyFill="1" applyBorder="1" applyAlignment="1">
      <alignment horizontal="left"/>
    </xf>
    <xf numFmtId="0" fontId="27" fillId="6" borderId="11" xfId="3" applyFont="1" applyFill="1" applyBorder="1" applyAlignment="1">
      <alignment horizontal="left"/>
    </xf>
    <xf numFmtId="0" fontId="27" fillId="6" borderId="12" xfId="3" applyFont="1" applyFill="1" applyBorder="1" applyAlignment="1">
      <alignment horizontal="left"/>
    </xf>
    <xf numFmtId="0" fontId="34" fillId="10" borderId="3" xfId="3" applyFont="1" applyFill="1" applyBorder="1" applyAlignment="1">
      <alignment horizontal="left"/>
    </xf>
    <xf numFmtId="0" fontId="34" fillId="10" borderId="4" xfId="3" applyFont="1" applyFill="1" applyBorder="1" applyAlignment="1">
      <alignment horizontal="left"/>
    </xf>
    <xf numFmtId="0" fontId="38" fillId="6" borderId="6" xfId="3" applyFont="1" applyFill="1" applyBorder="1" applyAlignment="1">
      <alignment horizontal="center" vertical="center" wrapText="1"/>
    </xf>
    <xf numFmtId="0" fontId="38" fillId="6" borderId="8" xfId="3" applyFont="1" applyFill="1" applyBorder="1" applyAlignment="1">
      <alignment horizontal="center" vertical="center" wrapText="1"/>
    </xf>
    <xf numFmtId="0" fontId="38" fillId="6" borderId="9" xfId="3" applyFont="1" applyFill="1" applyBorder="1" applyAlignment="1">
      <alignment horizontal="center" vertical="center" wrapText="1"/>
    </xf>
    <xf numFmtId="49" fontId="17" fillId="2" borderId="5" xfId="3" applyNumberFormat="1" applyFont="1" applyFill="1" applyBorder="1" applyAlignment="1">
      <alignment horizontal="right" wrapText="1"/>
    </xf>
    <xf numFmtId="0" fontId="35" fillId="2" borderId="1" xfId="3" applyFont="1" applyFill="1" applyBorder="1" applyAlignment="1">
      <alignment horizontal="right"/>
    </xf>
    <xf numFmtId="4" fontId="36" fillId="2" borderId="1" xfId="3" applyNumberFormat="1" applyFont="1" applyFill="1" applyBorder="1" applyAlignment="1">
      <alignment horizontal="center" vertical="center" wrapText="1"/>
    </xf>
    <xf numFmtId="0" fontId="37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wrapText="1"/>
    </xf>
    <xf numFmtId="0" fontId="58" fillId="2" borderId="1" xfId="3" applyFont="1" applyFill="1" applyBorder="1" applyAlignment="1">
      <alignment horizontal="center" vertical="center"/>
    </xf>
    <xf numFmtId="0" fontId="34" fillId="2" borderId="1" xfId="3" applyFont="1" applyFill="1" applyBorder="1" applyAlignment="1">
      <alignment horizontal="center" vertical="center"/>
    </xf>
    <xf numFmtId="0" fontId="19" fillId="7" borderId="1" xfId="3" applyFill="1" applyBorder="1" applyAlignment="1" applyProtection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16">
    <dxf>
      <fill>
        <patternFill>
          <bgColor rgb="FF336699"/>
        </patternFill>
      </fill>
    </dxf>
    <dxf>
      <fill>
        <patternFill>
          <bgColor rgb="FFFF6699"/>
        </patternFill>
      </fill>
    </dxf>
    <dxf>
      <fill>
        <patternFill>
          <bgColor rgb="FF336699"/>
        </patternFill>
      </fill>
    </dxf>
    <dxf>
      <fill>
        <patternFill>
          <bgColor rgb="FFFF6699"/>
        </patternFill>
      </fill>
    </dxf>
    <dxf>
      <fill>
        <patternFill>
          <bgColor rgb="FF336699"/>
        </patternFill>
      </fill>
    </dxf>
    <dxf>
      <fill>
        <patternFill>
          <bgColor rgb="FFFF6699"/>
        </patternFill>
      </fill>
    </dxf>
    <dxf>
      <fill>
        <patternFill>
          <bgColor rgb="FF33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336699"/>
        </patternFill>
      </fill>
    </dxf>
    <dxf>
      <fill>
        <patternFill>
          <bgColor rgb="FFFF6699"/>
        </patternFill>
      </fill>
    </dxf>
    <dxf>
      <fill>
        <patternFill>
          <bgColor rgb="FF336699"/>
        </patternFill>
      </fill>
    </dxf>
    <dxf>
      <fill>
        <patternFill>
          <bgColor rgb="FFFF6699"/>
        </patternFill>
      </fill>
    </dxf>
    <dxf>
      <fill>
        <patternFill>
          <bgColor rgb="FF336699"/>
        </patternFill>
      </fill>
    </dxf>
    <dxf>
      <fill>
        <patternFill>
          <bgColor rgb="FFFF6699"/>
        </patternFill>
      </fill>
    </dxf>
    <dxf>
      <fill>
        <patternFill>
          <bgColor rgb="FF336699"/>
        </patternFill>
      </fill>
    </dxf>
  </dxfs>
  <tableStyles count="0" defaultTableStyle="TableStyleMedium2" defaultPivotStyle="PivotStyleLight16"/>
  <colors>
    <mruColors>
      <color rgb="FFAFF0FF"/>
      <color rgb="FF3F0EB8"/>
      <color rgb="FF300ABC"/>
      <color rgb="FFFFFFCC"/>
      <color rgb="FFFF6699"/>
      <color rgb="FF33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</xdr:colOff>
      <xdr:row>1</xdr:row>
      <xdr:rowOff>114300</xdr:rowOff>
    </xdr:from>
    <xdr:to>
      <xdr:col>1</xdr:col>
      <xdr:colOff>951864</xdr:colOff>
      <xdr:row>2</xdr:row>
      <xdr:rowOff>256222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98" r="33080" b="8990"/>
        <a:stretch>
          <a:fillRect/>
        </a:stretch>
      </xdr:blipFill>
      <xdr:spPr bwMode="auto">
        <a:xfrm>
          <a:off x="147637" y="1066800"/>
          <a:ext cx="1918652" cy="456247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1285875</xdr:colOff>
          <xdr:row>0</xdr:row>
          <xdr:rowOff>85725</xdr:rowOff>
        </xdr:from>
        <xdr:to>
          <xdr:col>5</xdr:col>
          <xdr:colOff>1353912</xdr:colOff>
          <xdr:row>0</xdr:row>
          <xdr:rowOff>820511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Obraz1R" spid="_x0000_s61524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192" t="3049" r="448" b="2893"/>
            <a:stretch>
              <a:fillRect/>
            </a:stretch>
          </xdr:blipFill>
          <xdr:spPr bwMode="auto">
            <a:xfrm>
              <a:off x="2400300" y="85725"/>
              <a:ext cx="7926162" cy="73478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114301</xdr:rowOff>
    </xdr:from>
    <xdr:to>
      <xdr:col>1</xdr:col>
      <xdr:colOff>1023301</xdr:colOff>
      <xdr:row>2</xdr:row>
      <xdr:rowOff>256223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98" r="33080" b="8990"/>
        <a:stretch>
          <a:fillRect/>
        </a:stretch>
      </xdr:blipFill>
      <xdr:spPr bwMode="auto">
        <a:xfrm>
          <a:off x="219074" y="1066801"/>
          <a:ext cx="1923415" cy="451485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1301750</xdr:colOff>
          <xdr:row>0</xdr:row>
          <xdr:rowOff>95247</xdr:rowOff>
        </xdr:from>
        <xdr:to>
          <xdr:col>5</xdr:col>
          <xdr:colOff>1364495</xdr:colOff>
          <xdr:row>0</xdr:row>
          <xdr:rowOff>830033</xdr:rowOff>
        </xdr:to>
        <xdr:pic>
          <xdr:nvPicPr>
            <xdr:cNvPr id="6" name="Obraz 5"/>
            <xdr:cNvPicPr>
              <a:picLocks noChangeAspect="1" noChangeArrowheads="1"/>
              <a:extLst>
                <a:ext uri="{84589F7E-364E-4C9E-8A38-B11213B215E9}">
                  <a14:cameraTool cellRange="Obraz1R" spid="_x0000_s19784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192" t="3049" r="448" b="2893"/>
            <a:stretch>
              <a:fillRect/>
            </a:stretch>
          </xdr:blipFill>
          <xdr:spPr bwMode="auto">
            <a:xfrm>
              <a:off x="2413000" y="95247"/>
              <a:ext cx="7926162" cy="73478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</xdr:row>
          <xdr:rowOff>38100</xdr:rowOff>
        </xdr:from>
        <xdr:to>
          <xdr:col>2</xdr:col>
          <xdr:colOff>624138</xdr:colOff>
          <xdr:row>1</xdr:row>
          <xdr:rowOff>1622258</xdr:rowOff>
        </xdr:to>
        <xdr:pic>
          <xdr:nvPicPr>
            <xdr:cNvPr id="7" name="Obraz 6"/>
            <xdr:cNvPicPr>
              <a:picLocks noChangeAspect="1" noChangeArrowheads="1"/>
              <a:extLst>
                <a:ext uri="{84589F7E-364E-4C9E-8A38-B11213B215E9}">
                  <a14:cameraTool cellRange="Obraz_eSz" spid="_x0000_s62726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202" t="1530" r="1705" b="1756"/>
            <a:stretch>
              <a:fillRect/>
            </a:stretch>
          </xdr:blipFill>
          <xdr:spPr bwMode="auto">
            <a:xfrm>
              <a:off x="95250" y="38100"/>
              <a:ext cx="1624263" cy="15841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</xdr:row>
          <xdr:rowOff>19050</xdr:rowOff>
        </xdr:from>
        <xdr:to>
          <xdr:col>6</xdr:col>
          <xdr:colOff>614613</xdr:colOff>
          <xdr:row>1</xdr:row>
          <xdr:rowOff>1603208</xdr:rowOff>
        </xdr:to>
        <xdr:pic>
          <xdr:nvPicPr>
            <xdr:cNvPr id="8" name="Obraz 7"/>
            <xdr:cNvPicPr>
              <a:picLocks noChangeAspect="1" noChangeArrowheads="1"/>
              <a:extLst>
                <a:ext uri="{84589F7E-364E-4C9E-8A38-B11213B215E9}">
                  <a14:cameraTool cellRange="Obraz_eSz" spid="_x0000_s62727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202" t="1530" r="1705" b="1756"/>
            <a:stretch>
              <a:fillRect/>
            </a:stretch>
          </xdr:blipFill>
          <xdr:spPr bwMode="auto">
            <a:xfrm>
              <a:off x="2571750" y="19050"/>
              <a:ext cx="1624263" cy="15841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</xdr:row>
          <xdr:rowOff>19050</xdr:rowOff>
        </xdr:from>
        <xdr:to>
          <xdr:col>9</xdr:col>
          <xdr:colOff>614613</xdr:colOff>
          <xdr:row>1</xdr:row>
          <xdr:rowOff>1603208</xdr:rowOff>
        </xdr:to>
        <xdr:pic>
          <xdr:nvPicPr>
            <xdr:cNvPr id="9" name="Obraz 8"/>
            <xdr:cNvPicPr>
              <a:picLocks noChangeAspect="1" noChangeArrowheads="1"/>
              <a:extLst>
                <a:ext uri="{84589F7E-364E-4C9E-8A38-B11213B215E9}">
                  <a14:cameraTool cellRange="Obraz_eSz" spid="_x0000_s62728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202" t="1530" r="1705" b="1756"/>
            <a:stretch>
              <a:fillRect/>
            </a:stretch>
          </xdr:blipFill>
          <xdr:spPr bwMode="auto">
            <a:xfrm>
              <a:off x="4343400" y="19050"/>
              <a:ext cx="1624263" cy="15841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</xdr:row>
          <xdr:rowOff>28575</xdr:rowOff>
        </xdr:from>
        <xdr:to>
          <xdr:col>12</xdr:col>
          <xdr:colOff>605088</xdr:colOff>
          <xdr:row>1</xdr:row>
          <xdr:rowOff>1612733</xdr:rowOff>
        </xdr:to>
        <xdr:pic>
          <xdr:nvPicPr>
            <xdr:cNvPr id="10" name="Obraz 9"/>
            <xdr:cNvPicPr>
              <a:picLocks noChangeAspect="1" noChangeArrowheads="1"/>
              <a:extLst>
                <a:ext uri="{84589F7E-364E-4C9E-8A38-B11213B215E9}">
                  <a14:cameraTool cellRange="Obraz_eSz" spid="_x0000_s62729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202" t="1530" r="1705" b="1756"/>
            <a:stretch>
              <a:fillRect/>
            </a:stretch>
          </xdr:blipFill>
          <xdr:spPr bwMode="auto">
            <a:xfrm>
              <a:off x="6105525" y="28575"/>
              <a:ext cx="1624263" cy="15841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19050</xdr:rowOff>
        </xdr:from>
        <xdr:to>
          <xdr:col>2</xdr:col>
          <xdr:colOff>242637</xdr:colOff>
          <xdr:row>1</xdr:row>
          <xdr:rowOff>1407694</xdr:rowOff>
        </xdr:to>
        <xdr:pic>
          <xdr:nvPicPr>
            <xdr:cNvPr id="7" name="Obraz 6"/>
            <xdr:cNvPicPr>
              <a:picLocks noChangeAspect="1" noChangeArrowheads="1"/>
              <a:extLst>
                <a:ext uri="{84589F7E-364E-4C9E-8A38-B11213B215E9}">
                  <a14:cameraTool cellRange="Obraz_eW" spid="_x0000_s63749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850" t="1379" r="2818" b="3087"/>
            <a:stretch>
              <a:fillRect/>
            </a:stretch>
          </xdr:blipFill>
          <xdr:spPr bwMode="auto">
            <a:xfrm>
              <a:off x="76200" y="19050"/>
              <a:ext cx="852237" cy="13886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</xdr:row>
          <xdr:rowOff>9525</xdr:rowOff>
        </xdr:from>
        <xdr:to>
          <xdr:col>6</xdr:col>
          <xdr:colOff>242637</xdr:colOff>
          <xdr:row>1</xdr:row>
          <xdr:rowOff>1398169</xdr:rowOff>
        </xdr:to>
        <xdr:pic>
          <xdr:nvPicPr>
            <xdr:cNvPr id="8" name="Obraz 7"/>
            <xdr:cNvPicPr>
              <a:picLocks noChangeAspect="1" noChangeArrowheads="1"/>
              <a:extLst>
                <a:ext uri="{84589F7E-364E-4C9E-8A38-B11213B215E9}">
                  <a14:cameraTool cellRange="Obraz_eW" spid="_x0000_s63750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850" t="1379" r="2818" b="3087"/>
            <a:stretch>
              <a:fillRect/>
            </a:stretch>
          </xdr:blipFill>
          <xdr:spPr bwMode="auto">
            <a:xfrm>
              <a:off x="1781175" y="9525"/>
              <a:ext cx="852237" cy="13886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</xdr:row>
          <xdr:rowOff>19050</xdr:rowOff>
        </xdr:from>
        <xdr:to>
          <xdr:col>9</xdr:col>
          <xdr:colOff>242637</xdr:colOff>
          <xdr:row>1</xdr:row>
          <xdr:rowOff>1407694</xdr:rowOff>
        </xdr:to>
        <xdr:pic>
          <xdr:nvPicPr>
            <xdr:cNvPr id="9" name="Obraz 8"/>
            <xdr:cNvPicPr>
              <a:picLocks noChangeAspect="1" noChangeArrowheads="1"/>
              <a:extLst>
                <a:ext uri="{84589F7E-364E-4C9E-8A38-B11213B215E9}">
                  <a14:cameraTool cellRange="Obraz_eW" spid="_x0000_s63751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850" t="1379" r="2818" b="3087"/>
            <a:stretch>
              <a:fillRect/>
            </a:stretch>
          </xdr:blipFill>
          <xdr:spPr bwMode="auto">
            <a:xfrm>
              <a:off x="2771775" y="19050"/>
              <a:ext cx="852237" cy="13886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</xdr:row>
          <xdr:rowOff>9525</xdr:rowOff>
        </xdr:from>
        <xdr:to>
          <xdr:col>12</xdr:col>
          <xdr:colOff>233112</xdr:colOff>
          <xdr:row>1</xdr:row>
          <xdr:rowOff>1398169</xdr:rowOff>
        </xdr:to>
        <xdr:pic>
          <xdr:nvPicPr>
            <xdr:cNvPr id="10" name="Obraz 9"/>
            <xdr:cNvPicPr>
              <a:picLocks noChangeAspect="1" noChangeArrowheads="1"/>
              <a:extLst>
                <a:ext uri="{84589F7E-364E-4C9E-8A38-B11213B215E9}">
                  <a14:cameraTool cellRange="Obraz_eW" spid="_x0000_s63752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850" t="1379" r="2818" b="3087"/>
            <a:stretch>
              <a:fillRect/>
            </a:stretch>
          </xdr:blipFill>
          <xdr:spPr bwMode="auto">
            <a:xfrm>
              <a:off x="3752850" y="9525"/>
              <a:ext cx="852237" cy="13886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7</xdr:row>
      <xdr:rowOff>177800</xdr:rowOff>
    </xdr:from>
    <xdr:to>
      <xdr:col>2</xdr:col>
      <xdr:colOff>12133261</xdr:colOff>
      <xdr:row>7</xdr:row>
      <xdr:rowOff>960462</xdr:rowOff>
    </xdr:to>
    <xdr:pic>
      <xdr:nvPicPr>
        <xdr:cNvPr id="10" name="Obraz2" descr="AQ_logoty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352675"/>
          <a:ext cx="12044361" cy="782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41117</xdr:colOff>
      <xdr:row>9</xdr:row>
      <xdr:rowOff>31752</xdr:rowOff>
    </xdr:from>
    <xdr:to>
      <xdr:col>3</xdr:col>
      <xdr:colOff>1654968</xdr:colOff>
      <xdr:row>9</xdr:row>
      <xdr:rowOff>1629715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4805" y="4163221"/>
          <a:ext cx="1613851" cy="159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10</xdr:row>
      <xdr:rowOff>47626</xdr:rowOff>
    </xdr:from>
    <xdr:to>
      <xdr:col>3</xdr:col>
      <xdr:colOff>1660425</xdr:colOff>
      <xdr:row>10</xdr:row>
      <xdr:rowOff>1630682</xdr:rowOff>
    </xdr:to>
    <xdr:pic>
      <xdr:nvPicPr>
        <xdr:cNvPr id="16" name="Obraz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1313" y="5822157"/>
          <a:ext cx="1612800" cy="1583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33555</xdr:colOff>
      <xdr:row>11</xdr:row>
      <xdr:rowOff>275648</xdr:rowOff>
    </xdr:from>
    <xdr:to>
      <xdr:col>4</xdr:col>
      <xdr:colOff>886387</xdr:colOff>
      <xdr:row>11</xdr:row>
      <xdr:rowOff>1214437</xdr:rowOff>
    </xdr:to>
    <xdr:pic>
      <xdr:nvPicPr>
        <xdr:cNvPr id="17" name="Obraz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6024" y="7693242"/>
          <a:ext cx="852832" cy="9387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28864</xdr:colOff>
      <xdr:row>12</xdr:row>
      <xdr:rowOff>327962</xdr:rowOff>
    </xdr:from>
    <xdr:to>
      <xdr:col>4</xdr:col>
      <xdr:colOff>882064</xdr:colOff>
      <xdr:row>12</xdr:row>
      <xdr:rowOff>1265036</xdr:rowOff>
    </xdr:to>
    <xdr:pic>
      <xdr:nvPicPr>
        <xdr:cNvPr id="18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1333" y="9198118"/>
          <a:ext cx="853200" cy="93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35719</xdr:colOff>
      <xdr:row>8</xdr:row>
      <xdr:rowOff>11907</xdr:rowOff>
    </xdr:from>
    <xdr:to>
      <xdr:col>2</xdr:col>
      <xdr:colOff>12068175</xdr:colOff>
      <xdr:row>8</xdr:row>
      <xdr:rowOff>878682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167063"/>
          <a:ext cx="12032456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E1" workbookViewId="0">
      <selection activeCell="F41" sqref="F41"/>
    </sheetView>
  </sheetViews>
  <sheetFormatPr defaultColWidth="8.88671875" defaultRowHeight="14.4" x14ac:dyDescent="0.3"/>
  <cols>
    <col min="1" max="1" width="34" style="20" hidden="1" customWidth="1"/>
    <col min="2" max="2" width="12.109375" style="20" hidden="1" customWidth="1"/>
    <col min="3" max="3" width="19.6640625" style="20" hidden="1" customWidth="1"/>
    <col min="4" max="4" width="101.109375" style="20" hidden="1" customWidth="1"/>
    <col min="5" max="5" width="4.88671875" style="20" customWidth="1"/>
    <col min="6" max="6" width="208.6640625" style="20" customWidth="1"/>
    <col min="7" max="16384" width="8.88671875" style="20"/>
  </cols>
  <sheetData>
    <row r="1" spans="1:6" x14ac:dyDescent="0.3">
      <c r="A1" s="16" t="s">
        <v>22</v>
      </c>
      <c r="B1" s="16" t="s">
        <v>23</v>
      </c>
      <c r="C1" s="16" t="s">
        <v>24</v>
      </c>
      <c r="D1" s="16" t="s">
        <v>25</v>
      </c>
      <c r="F1" s="76" t="s">
        <v>108</v>
      </c>
    </row>
    <row r="2" spans="1:6" x14ac:dyDescent="0.3">
      <c r="A2" s="17" t="s">
        <v>26</v>
      </c>
      <c r="B2" s="17" t="s">
        <v>27</v>
      </c>
      <c r="C2" s="17" t="s">
        <v>28</v>
      </c>
      <c r="D2" s="17" t="s">
        <v>29</v>
      </c>
      <c r="E2" s="20">
        <v>1</v>
      </c>
      <c r="F2" s="20" t="s">
        <v>149</v>
      </c>
    </row>
    <row r="3" spans="1:6" x14ac:dyDescent="0.3">
      <c r="A3" s="17" t="s">
        <v>26</v>
      </c>
      <c r="B3" s="17" t="s">
        <v>27</v>
      </c>
      <c r="C3" s="17" t="s">
        <v>28</v>
      </c>
      <c r="D3" s="17" t="s">
        <v>29</v>
      </c>
      <c r="E3" s="20">
        <v>2</v>
      </c>
      <c r="F3" s="20" t="s">
        <v>151</v>
      </c>
    </row>
    <row r="4" spans="1:6" x14ac:dyDescent="0.3">
      <c r="A4" s="17" t="s">
        <v>30</v>
      </c>
      <c r="B4" s="17" t="s">
        <v>31</v>
      </c>
      <c r="C4" s="17" t="s">
        <v>32</v>
      </c>
      <c r="D4" s="17" t="s">
        <v>33</v>
      </c>
      <c r="E4" s="20">
        <v>3</v>
      </c>
      <c r="F4" s="20" t="s">
        <v>112</v>
      </c>
    </row>
    <row r="5" spans="1:6" x14ac:dyDescent="0.3">
      <c r="A5" s="17" t="s">
        <v>49</v>
      </c>
      <c r="B5" s="17"/>
      <c r="C5" s="17"/>
      <c r="D5" s="18" t="s">
        <v>50</v>
      </c>
      <c r="E5" s="20">
        <v>4</v>
      </c>
      <c r="F5" s="68" t="s">
        <v>120</v>
      </c>
    </row>
    <row r="6" spans="1:6" x14ac:dyDescent="0.3">
      <c r="A6" s="17"/>
      <c r="B6" s="17"/>
      <c r="C6" s="17"/>
      <c r="D6" s="18"/>
      <c r="E6" s="20">
        <v>5</v>
      </c>
      <c r="F6" s="68" t="s">
        <v>146</v>
      </c>
    </row>
    <row r="7" spans="1:6" x14ac:dyDescent="0.3">
      <c r="A7" s="17"/>
      <c r="B7" s="17"/>
      <c r="C7" s="17"/>
      <c r="D7" s="18"/>
      <c r="E7" s="20">
        <v>6</v>
      </c>
      <c r="F7" t="s">
        <v>148</v>
      </c>
    </row>
    <row r="8" spans="1:6" x14ac:dyDescent="0.3">
      <c r="A8" s="17"/>
      <c r="B8" s="17"/>
      <c r="C8" s="17"/>
      <c r="D8" s="18"/>
      <c r="E8" s="20">
        <v>7</v>
      </c>
      <c r="F8" s="20" t="s">
        <v>126</v>
      </c>
    </row>
    <row r="9" spans="1:6" x14ac:dyDescent="0.3">
      <c r="A9" s="17" t="s">
        <v>51</v>
      </c>
      <c r="B9" s="17"/>
      <c r="C9" s="17"/>
      <c r="D9" s="18" t="s">
        <v>52</v>
      </c>
    </row>
    <row r="10" spans="1:6" x14ac:dyDescent="0.3">
      <c r="A10" s="16" t="s">
        <v>22</v>
      </c>
      <c r="B10" s="16" t="s">
        <v>23</v>
      </c>
      <c r="C10" s="16" t="s">
        <v>24</v>
      </c>
      <c r="D10" s="16" t="s">
        <v>25</v>
      </c>
      <c r="F10" s="50" t="s">
        <v>73</v>
      </c>
    </row>
    <row r="11" spans="1:6" x14ac:dyDescent="0.3">
      <c r="A11" s="17" t="s">
        <v>26</v>
      </c>
      <c r="B11" s="17" t="s">
        <v>27</v>
      </c>
      <c r="C11" s="17" t="s">
        <v>28</v>
      </c>
      <c r="D11" s="17" t="s">
        <v>29</v>
      </c>
      <c r="E11" s="20">
        <v>1</v>
      </c>
      <c r="F11" s="20" t="s">
        <v>111</v>
      </c>
    </row>
    <row r="12" spans="1:6" x14ac:dyDescent="0.3">
      <c r="E12" s="20">
        <v>2</v>
      </c>
      <c r="F12" s="20" t="s">
        <v>110</v>
      </c>
    </row>
    <row r="13" spans="1:6" x14ac:dyDescent="0.3">
      <c r="A13" s="17" t="s">
        <v>30</v>
      </c>
      <c r="B13" s="17" t="s">
        <v>31</v>
      </c>
      <c r="C13" s="17" t="s">
        <v>32</v>
      </c>
      <c r="D13" s="17" t="s">
        <v>33</v>
      </c>
      <c r="E13" s="20">
        <v>3</v>
      </c>
      <c r="F13" s="20" t="s">
        <v>109</v>
      </c>
    </row>
    <row r="14" spans="1:6" x14ac:dyDescent="0.3">
      <c r="A14" s="17"/>
      <c r="B14" s="17"/>
      <c r="C14" s="17"/>
      <c r="D14" s="17"/>
      <c r="E14" s="20">
        <v>4</v>
      </c>
      <c r="F14" s="20" t="s">
        <v>147</v>
      </c>
    </row>
    <row r="15" spans="1:6" x14ac:dyDescent="0.3">
      <c r="A15" s="17" t="s">
        <v>51</v>
      </c>
      <c r="B15" s="17"/>
      <c r="C15" s="17"/>
      <c r="D15" s="18" t="s">
        <v>52</v>
      </c>
    </row>
    <row r="16" spans="1:6" x14ac:dyDescent="0.3">
      <c r="A16" s="16" t="s">
        <v>22</v>
      </c>
      <c r="B16" s="16" t="s">
        <v>23</v>
      </c>
      <c r="C16" s="16" t="s">
        <v>24</v>
      </c>
      <c r="D16" s="16" t="s">
        <v>25</v>
      </c>
      <c r="F16" s="48" t="s">
        <v>69</v>
      </c>
    </row>
    <row r="17" spans="1:6" x14ac:dyDescent="0.3">
      <c r="A17" s="17" t="s">
        <v>26</v>
      </c>
      <c r="B17" s="17" t="s">
        <v>27</v>
      </c>
      <c r="C17" s="17" t="s">
        <v>28</v>
      </c>
      <c r="D17" s="17" t="s">
        <v>29</v>
      </c>
      <c r="E17" s="20">
        <v>1</v>
      </c>
      <c r="F17" s="68" t="s">
        <v>127</v>
      </c>
    </row>
    <row r="18" spans="1:6" x14ac:dyDescent="0.3">
      <c r="A18" s="55"/>
      <c r="B18" s="55"/>
      <c r="C18" s="55"/>
      <c r="D18" s="55"/>
      <c r="E18" s="20">
        <v>2</v>
      </c>
      <c r="F18" s="68" t="s">
        <v>118</v>
      </c>
    </row>
    <row r="19" spans="1:6" x14ac:dyDescent="0.3">
      <c r="A19" s="55"/>
      <c r="B19" s="55"/>
      <c r="C19" s="55"/>
      <c r="D19" s="55"/>
      <c r="E19" s="20">
        <v>3</v>
      </c>
      <c r="F19" s="68" t="s">
        <v>158</v>
      </c>
    </row>
    <row r="20" spans="1:6" x14ac:dyDescent="0.3">
      <c r="A20" s="17" t="s">
        <v>30</v>
      </c>
      <c r="B20" s="17" t="s">
        <v>31</v>
      </c>
      <c r="C20" s="17" t="s">
        <v>32</v>
      </c>
      <c r="D20" s="17" t="s">
        <v>33</v>
      </c>
      <c r="E20" s="20">
        <v>4</v>
      </c>
      <c r="F20" s="68" t="s">
        <v>152</v>
      </c>
    </row>
    <row r="21" spans="1:6" x14ac:dyDescent="0.3">
      <c r="E21" s="20">
        <v>5</v>
      </c>
      <c r="F21" s="75" t="s">
        <v>153</v>
      </c>
    </row>
    <row r="22" spans="1:6" x14ac:dyDescent="0.3">
      <c r="A22" s="17" t="s">
        <v>34</v>
      </c>
      <c r="B22" s="17" t="s">
        <v>35</v>
      </c>
      <c r="C22" s="17" t="s">
        <v>28</v>
      </c>
      <c r="D22" s="17" t="s">
        <v>36</v>
      </c>
      <c r="E22" s="20">
        <v>6</v>
      </c>
      <c r="F22" s="68" t="s">
        <v>119</v>
      </c>
    </row>
    <row r="23" spans="1:6" x14ac:dyDescent="0.3">
      <c r="A23" s="17" t="s">
        <v>37</v>
      </c>
      <c r="B23" s="17" t="s">
        <v>38</v>
      </c>
      <c r="C23" s="17" t="s">
        <v>32</v>
      </c>
      <c r="D23" s="17" t="s">
        <v>39</v>
      </c>
      <c r="E23" s="20">
        <v>7</v>
      </c>
      <c r="F23" s="68" t="s">
        <v>113</v>
      </c>
    </row>
    <row r="24" spans="1:6" x14ac:dyDescent="0.3">
      <c r="A24" s="17" t="s">
        <v>40</v>
      </c>
      <c r="B24" s="17" t="s">
        <v>41</v>
      </c>
      <c r="C24" s="17" t="s">
        <v>28</v>
      </c>
      <c r="D24" s="17" t="s">
        <v>42</v>
      </c>
      <c r="E24" s="20">
        <v>8</v>
      </c>
      <c r="F24" s="68" t="s">
        <v>124</v>
      </c>
    </row>
    <row r="25" spans="1:6" x14ac:dyDescent="0.3">
      <c r="A25" s="17" t="s">
        <v>43</v>
      </c>
      <c r="B25" s="17" t="s">
        <v>44</v>
      </c>
      <c r="C25" s="17" t="s">
        <v>32</v>
      </c>
      <c r="D25" s="18" t="s">
        <v>45</v>
      </c>
      <c r="E25" s="20">
        <v>9</v>
      </c>
      <c r="F25" s="78" t="s">
        <v>125</v>
      </c>
    </row>
    <row r="26" spans="1:6" x14ac:dyDescent="0.3">
      <c r="A26" s="17" t="s">
        <v>46</v>
      </c>
      <c r="B26" s="17" t="s">
        <v>47</v>
      </c>
      <c r="C26" s="17" t="s">
        <v>28</v>
      </c>
      <c r="D26" s="17" t="s">
        <v>48</v>
      </c>
      <c r="E26" s="20">
        <v>10</v>
      </c>
      <c r="F26" s="128" t="s">
        <v>156</v>
      </c>
    </row>
    <row r="27" spans="1:6" x14ac:dyDescent="0.3">
      <c r="A27" s="17" t="s">
        <v>49</v>
      </c>
      <c r="B27" s="17"/>
      <c r="C27" s="17"/>
      <c r="D27" s="18" t="s">
        <v>50</v>
      </c>
      <c r="E27" s="20">
        <v>11</v>
      </c>
      <c r="F27" s="77" t="s">
        <v>53</v>
      </c>
    </row>
    <row r="28" spans="1:6" x14ac:dyDescent="0.3">
      <c r="F28" s="47"/>
    </row>
    <row r="29" spans="1:6" x14ac:dyDescent="0.3">
      <c r="F29" s="36" t="s">
        <v>70</v>
      </c>
    </row>
    <row r="30" spans="1:6" x14ac:dyDescent="0.3">
      <c r="E30" s="20">
        <v>1</v>
      </c>
      <c r="F30" s="68" t="s">
        <v>150</v>
      </c>
    </row>
    <row r="31" spans="1:6" x14ac:dyDescent="0.3">
      <c r="E31" s="20">
        <v>2</v>
      </c>
      <c r="F31" s="68" t="s">
        <v>122</v>
      </c>
    </row>
    <row r="32" spans="1:6" x14ac:dyDescent="0.3">
      <c r="E32" s="20">
        <v>3</v>
      </c>
      <c r="F32" s="68" t="s">
        <v>154</v>
      </c>
    </row>
    <row r="33" spans="5:6" x14ac:dyDescent="0.3">
      <c r="E33" s="20">
        <v>4</v>
      </c>
      <c r="F33" s="68" t="s">
        <v>121</v>
      </c>
    </row>
    <row r="34" spans="5:6" x14ac:dyDescent="0.3">
      <c r="E34" s="20">
        <v>5</v>
      </c>
      <c r="F34" s="68" t="s">
        <v>123</v>
      </c>
    </row>
    <row r="35" spans="5:6" x14ac:dyDescent="0.3">
      <c r="E35" s="20">
        <v>6</v>
      </c>
      <c r="F35" s="68" t="s">
        <v>53</v>
      </c>
    </row>
    <row r="37" spans="5:6" x14ac:dyDescent="0.3">
      <c r="E37"/>
      <c r="F37" s="49" t="s">
        <v>71</v>
      </c>
    </row>
    <row r="38" spans="5:6" x14ac:dyDescent="0.3">
      <c r="E38">
        <v>1</v>
      </c>
      <c r="F38" t="s">
        <v>114</v>
      </c>
    </row>
    <row r="39" spans="5:6" x14ac:dyDescent="0.3">
      <c r="E39">
        <v>2</v>
      </c>
      <c r="F39" t="s">
        <v>115</v>
      </c>
    </row>
    <row r="40" spans="5:6" x14ac:dyDescent="0.3">
      <c r="E40">
        <v>3</v>
      </c>
      <c r="F40" t="s">
        <v>117</v>
      </c>
    </row>
    <row r="41" spans="5:6" x14ac:dyDescent="0.3">
      <c r="E41">
        <v>4</v>
      </c>
      <c r="F41" t="s">
        <v>157</v>
      </c>
    </row>
    <row r="42" spans="5:6" x14ac:dyDescent="0.3">
      <c r="E42">
        <v>5</v>
      </c>
      <c r="F42" s="68" t="s">
        <v>159</v>
      </c>
    </row>
    <row r="43" spans="5:6" x14ac:dyDescent="0.3">
      <c r="E43">
        <v>6</v>
      </c>
      <c r="F43" s="68" t="s">
        <v>124</v>
      </c>
    </row>
    <row r="44" spans="5:6" x14ac:dyDescent="0.3">
      <c r="E44">
        <v>7</v>
      </c>
      <c r="F44" s="35" t="s">
        <v>155</v>
      </c>
    </row>
    <row r="45" spans="5:6" x14ac:dyDescent="0.3">
      <c r="E45">
        <v>8</v>
      </c>
      <c r="F45" s="79" t="s">
        <v>116</v>
      </c>
    </row>
    <row r="46" spans="5:6" x14ac:dyDescent="0.3">
      <c r="E46">
        <v>9</v>
      </c>
      <c r="F46" s="79" t="s">
        <v>128</v>
      </c>
    </row>
    <row r="47" spans="5:6" x14ac:dyDescent="0.3">
      <c r="E47">
        <v>10</v>
      </c>
      <c r="F47" t="s">
        <v>53</v>
      </c>
    </row>
    <row r="48" spans="5:6" x14ac:dyDescent="0.3">
      <c r="E48"/>
      <c r="F48"/>
    </row>
    <row r="49" spans="5:6" x14ac:dyDescent="0.3">
      <c r="E49"/>
    </row>
    <row r="51" spans="5:6" x14ac:dyDescent="0.3">
      <c r="E51"/>
    </row>
    <row r="52" spans="5:6" x14ac:dyDescent="0.3">
      <c r="E52"/>
      <c r="F52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9"/>
  <sheetViews>
    <sheetView showGridLines="0" view="pageBreakPreview" zoomScaleNormal="96" zoomScaleSheetLayoutView="100" workbookViewId="0">
      <pane ySplit="5" topLeftCell="A6" activePane="bottomLeft" state="frozen"/>
      <selection pane="bottomLeft" activeCell="D9" sqref="D9"/>
    </sheetView>
  </sheetViews>
  <sheetFormatPr defaultColWidth="8" defaultRowHeight="15.6" x14ac:dyDescent="0.3"/>
  <cols>
    <col min="1" max="1" width="36.44140625" style="1" customWidth="1"/>
    <col min="2" max="2" width="96.5546875" style="1" customWidth="1"/>
    <col min="3" max="3" width="37.6640625" style="1" customWidth="1"/>
    <col min="4" max="4" width="23.109375" style="13" customWidth="1"/>
    <col min="5" max="16384" width="8" style="1"/>
  </cols>
  <sheetData>
    <row r="1" spans="1:4" ht="24.9" customHeight="1" x14ac:dyDescent="0.3">
      <c r="A1" s="96"/>
      <c r="B1" s="96"/>
      <c r="C1" s="96"/>
      <c r="D1" s="108" t="e">
        <f>IF(D6='listy rozwijane'!B10,"",VLOOKUP('0. Metryczka'!D6,'listy rozwijane'!B11:D21,3,0))</f>
        <v>#N/A</v>
      </c>
    </row>
    <row r="2" spans="1:4" ht="24.9" customHeight="1" x14ac:dyDescent="0.3">
      <c r="A2" s="129" t="s">
        <v>138</v>
      </c>
      <c r="B2" s="130"/>
      <c r="C2" s="84" t="s">
        <v>141</v>
      </c>
      <c r="D2" s="114"/>
    </row>
    <row r="3" spans="1:4" ht="24.9" customHeight="1" x14ac:dyDescent="0.3">
      <c r="A3" s="131" t="s">
        <v>2</v>
      </c>
      <c r="B3" s="132"/>
      <c r="C3" s="104" t="s">
        <v>78</v>
      </c>
      <c r="D3" s="115"/>
    </row>
    <row r="4" spans="1:4" s="8" customFormat="1" ht="24.9" customHeight="1" x14ac:dyDescent="0.3">
      <c r="A4" s="83" t="s">
        <v>3</v>
      </c>
      <c r="B4" s="118"/>
      <c r="C4" s="69" t="s">
        <v>4</v>
      </c>
      <c r="D4" s="116"/>
    </row>
    <row r="5" spans="1:4" s="8" customFormat="1" ht="24.9" customHeight="1" x14ac:dyDescent="0.3">
      <c r="A5" s="81" t="s">
        <v>5</v>
      </c>
      <c r="B5" s="119"/>
      <c r="C5" s="69" t="s">
        <v>6</v>
      </c>
      <c r="D5" s="117"/>
    </row>
    <row r="6" spans="1:4" ht="24.9" customHeight="1" x14ac:dyDescent="0.3">
      <c r="A6" s="82" t="s">
        <v>7</v>
      </c>
      <c r="B6" s="90"/>
      <c r="C6" s="95" t="s">
        <v>13</v>
      </c>
      <c r="D6" s="127"/>
    </row>
    <row r="7" spans="1:4" s="8" customFormat="1" ht="24.9" customHeight="1" x14ac:dyDescent="0.25">
      <c r="A7" s="81" t="s">
        <v>8</v>
      </c>
      <c r="B7" s="120"/>
      <c r="C7" s="95" t="s">
        <v>72</v>
      </c>
      <c r="D7" s="127"/>
    </row>
    <row r="8" spans="1:4" s="8" customFormat="1" ht="24.9" customHeight="1" x14ac:dyDescent="0.3">
      <c r="A8" s="81" t="s">
        <v>9</v>
      </c>
      <c r="B8" s="120"/>
      <c r="C8" s="69" t="s">
        <v>136</v>
      </c>
      <c r="D8" s="97">
        <f>D5</f>
        <v>0</v>
      </c>
    </row>
    <row r="9" spans="1:4" s="8" customFormat="1" ht="24.9" customHeight="1" x14ac:dyDescent="0.3">
      <c r="A9" s="81" t="s">
        <v>134</v>
      </c>
      <c r="B9" s="120"/>
      <c r="C9" s="69" t="s">
        <v>135</v>
      </c>
      <c r="D9" s="117"/>
    </row>
  </sheetData>
  <mergeCells count="2">
    <mergeCell ref="A2:B2"/>
    <mergeCell ref="A3:B3"/>
  </mergeCells>
  <dataValidations count="1">
    <dataValidation type="date" allowBlank="1" showInputMessage="1" showErrorMessage="1" sqref="D8:D9 D5 D3">
      <formula1>36526</formula1>
      <formula2>402133</formula2>
    </dataValidation>
  </dataValidations>
  <pageMargins left="0.31496062992125984" right="0.31496062992125984" top="0.19685039370078741" bottom="0.35433070866141736" header="0.19685039370078741" footer="0.31496062992125984"/>
  <pageSetup paperSize="9"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'listy rozwijane'!$B$10:$B$11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43"/>
  <sheetViews>
    <sheetView showGridLines="0" view="pageBreakPreview" zoomScale="80" zoomScaleNormal="96" zoomScaleSheetLayoutView="80" workbookViewId="0">
      <pane ySplit="13" topLeftCell="A14" activePane="bottomLeft" state="frozen"/>
      <selection pane="bottomLeft" activeCell="J14" sqref="J14"/>
    </sheetView>
  </sheetViews>
  <sheetFormatPr defaultColWidth="8" defaultRowHeight="15.6" outlineLevelCol="1" x14ac:dyDescent="0.3"/>
  <cols>
    <col min="1" max="1" width="16.6640625" style="1" customWidth="1"/>
    <col min="2" max="2" width="19.6640625" style="1" customWidth="1"/>
    <col min="3" max="4" width="38.6640625" style="1" customWidth="1"/>
    <col min="5" max="5" width="20.6640625" style="1" customWidth="1"/>
    <col min="6" max="6" width="20.6640625" style="110" customWidth="1"/>
    <col min="7" max="8" width="20.6640625" style="1" customWidth="1"/>
    <col min="9" max="9" width="31" style="13" customWidth="1"/>
    <col min="10" max="10" width="33.33203125" style="1" customWidth="1"/>
    <col min="11" max="11" width="42" style="1" customWidth="1"/>
    <col min="12" max="12" width="42" style="1" hidden="1" customWidth="1" outlineLevel="1"/>
    <col min="13" max="13" width="14.109375" style="1" hidden="1" customWidth="1" outlineLevel="1"/>
    <col min="14" max="14" width="27.6640625" style="1" hidden="1" customWidth="1" outlineLevel="1"/>
    <col min="15" max="15" width="8" style="1" customWidth="1" collapsed="1"/>
    <col min="16" max="16" width="10.5546875" style="1" customWidth="1"/>
    <col min="17" max="17" width="8.6640625" style="1" customWidth="1"/>
    <col min="18" max="18" width="6.6640625" style="1" customWidth="1"/>
    <col min="19" max="19" width="39.33203125" style="1" customWidth="1"/>
    <col min="20" max="16384" width="8" style="1"/>
  </cols>
  <sheetData>
    <row r="1" spans="1:19" ht="75" customHeight="1" x14ac:dyDescent="0.3">
      <c r="A1" s="151"/>
      <c r="B1" s="152"/>
      <c r="C1" s="152"/>
      <c r="D1" s="152"/>
      <c r="E1" s="152"/>
      <c r="F1" s="152"/>
      <c r="G1" s="152"/>
      <c r="H1" s="152"/>
      <c r="I1" s="153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24.9" customHeight="1" x14ac:dyDescent="0.3">
      <c r="A2" s="155"/>
      <c r="B2" s="156"/>
      <c r="C2" s="159" t="s">
        <v>133</v>
      </c>
      <c r="D2" s="160"/>
      <c r="E2" s="160"/>
      <c r="F2" s="161"/>
      <c r="G2" s="101" t="s">
        <v>129</v>
      </c>
      <c r="H2" s="112">
        <f>'0. Metryczka'!D2</f>
        <v>0</v>
      </c>
      <c r="I2" s="2"/>
    </row>
    <row r="3" spans="1:19" ht="24.9" customHeight="1" x14ac:dyDescent="0.3">
      <c r="A3" s="157"/>
      <c r="B3" s="158"/>
      <c r="C3" s="162"/>
      <c r="D3" s="163"/>
      <c r="E3" s="163"/>
      <c r="F3" s="161"/>
      <c r="G3" s="85" t="s">
        <v>130</v>
      </c>
      <c r="H3" s="91">
        <f>'0. Metryczka'!D3</f>
        <v>0</v>
      </c>
      <c r="I3" s="2"/>
    </row>
    <row r="4" spans="1:19" ht="24.9" customHeight="1" x14ac:dyDescent="0.3">
      <c r="A4" s="86" t="s">
        <v>132</v>
      </c>
      <c r="B4" s="87" t="s">
        <v>0</v>
      </c>
      <c r="C4" s="164"/>
      <c r="D4" s="165"/>
      <c r="E4" s="165"/>
      <c r="F4" s="166"/>
      <c r="G4" s="85" t="s">
        <v>131</v>
      </c>
      <c r="H4" s="91"/>
      <c r="I4" s="2"/>
    </row>
    <row r="5" spans="1:19" ht="24.9" customHeight="1" x14ac:dyDescent="0.3">
      <c r="A5" s="131" t="s">
        <v>2</v>
      </c>
      <c r="B5" s="137"/>
      <c r="C5" s="137"/>
      <c r="D5" s="137"/>
      <c r="E5" s="137"/>
      <c r="F5" s="137"/>
      <c r="G5" s="137"/>
      <c r="H5" s="138"/>
      <c r="I5" s="2"/>
      <c r="J5" s="3"/>
      <c r="K5" s="3"/>
      <c r="L5" s="3"/>
      <c r="M5" s="3"/>
      <c r="N5" s="4"/>
    </row>
    <row r="6" spans="1:19" s="8" customFormat="1" ht="24.9" customHeight="1" x14ac:dyDescent="0.3">
      <c r="A6" s="149" t="s">
        <v>3</v>
      </c>
      <c r="B6" s="149"/>
      <c r="C6" s="140" t="str">
        <f>IF('0. Metryczka'!$B$4="","",'0. Metryczka'!$B$4)</f>
        <v/>
      </c>
      <c r="D6" s="141"/>
      <c r="E6" s="141"/>
      <c r="F6" s="146" t="s">
        <v>4</v>
      </c>
      <c r="G6" s="150"/>
      <c r="H6" s="107" t="str">
        <f>IF('0. Metryczka'!$D$4="","",'0. Metryczka'!$D$4)</f>
        <v/>
      </c>
      <c r="I6" s="5"/>
      <c r="J6" s="6"/>
      <c r="K6" s="6"/>
      <c r="L6" s="6"/>
      <c r="M6" s="6"/>
      <c r="N6" s="7"/>
    </row>
    <row r="7" spans="1:19" s="8" customFormat="1" ht="24.9" customHeight="1" x14ac:dyDescent="0.3">
      <c r="A7" s="139" t="s">
        <v>5</v>
      </c>
      <c r="B7" s="139"/>
      <c r="C7" s="140" t="str">
        <f>IF('0. Metryczka'!$B$5="","",'0. Metryczka'!$B$5)</f>
        <v/>
      </c>
      <c r="D7" s="141"/>
      <c r="E7" s="141"/>
      <c r="F7" s="146" t="s">
        <v>6</v>
      </c>
      <c r="G7" s="147"/>
      <c r="H7" s="70" t="str">
        <f>IF('0. Metryczka'!$D$5="","",'0. Metryczka'!$D$5)</f>
        <v/>
      </c>
      <c r="I7" s="5"/>
      <c r="J7" s="6"/>
      <c r="K7" s="6"/>
      <c r="L7" s="6"/>
      <c r="M7" s="6"/>
      <c r="N7" s="7"/>
    </row>
    <row r="8" spans="1:19" s="8" customFormat="1" ht="24.9" customHeight="1" x14ac:dyDescent="0.3">
      <c r="A8" s="139" t="s">
        <v>7</v>
      </c>
      <c r="B8" s="139"/>
      <c r="C8" s="140" t="str">
        <f>IF('0. Metryczka'!$B$6="","",'0. Metryczka'!$B$6)</f>
        <v/>
      </c>
      <c r="D8" s="141"/>
      <c r="E8" s="141"/>
      <c r="F8" s="136" t="s">
        <v>13</v>
      </c>
      <c r="G8" s="148"/>
      <c r="H8" s="106" t="str">
        <f>IF('0. Metryczka'!$D$6="","",'0. Metryczka'!$D$6)</f>
        <v/>
      </c>
      <c r="I8" s="9"/>
      <c r="J8" s="10"/>
      <c r="K8" s="10"/>
      <c r="L8" s="10"/>
      <c r="M8" s="10"/>
    </row>
    <row r="9" spans="1:19" s="8" customFormat="1" ht="24.9" customHeight="1" x14ac:dyDescent="0.3">
      <c r="A9" s="139" t="s">
        <v>8</v>
      </c>
      <c r="B9" s="139"/>
      <c r="C9" s="140" t="str">
        <f>IF('0. Metryczka'!$B$7="","",'0. Metryczka'!$B$7)</f>
        <v/>
      </c>
      <c r="D9" s="141"/>
      <c r="E9" s="141"/>
      <c r="F9" s="142" t="s">
        <v>72</v>
      </c>
      <c r="G9" s="143"/>
      <c r="H9" s="88" t="str">
        <f>IF('0. Metryczka'!$D$7="","",'0. Metryczka'!$D$7)</f>
        <v/>
      </c>
      <c r="I9" s="9"/>
    </row>
    <row r="10" spans="1:19" s="8" customFormat="1" ht="24.9" customHeight="1" x14ac:dyDescent="0.3">
      <c r="A10" s="139" t="s">
        <v>9</v>
      </c>
      <c r="B10" s="139"/>
      <c r="C10" s="140" t="str">
        <f>IF('0. Metryczka'!$B$8="","",'0. Metryczka'!$B$8)</f>
        <v/>
      </c>
      <c r="D10" s="141"/>
      <c r="E10" s="141"/>
      <c r="F10" s="136" t="s">
        <v>136</v>
      </c>
      <c r="G10" s="144"/>
      <c r="H10" s="73">
        <f>IF('0. Metryczka'!$D$8="","",'0. Metryczka'!$D$8)</f>
        <v>0</v>
      </c>
      <c r="I10" s="9"/>
    </row>
    <row r="11" spans="1:19" s="8" customFormat="1" ht="24.9" customHeight="1" x14ac:dyDescent="0.3">
      <c r="A11" s="139" t="s">
        <v>134</v>
      </c>
      <c r="B11" s="139"/>
      <c r="C11" s="140" t="str">
        <f>IF('0. Metryczka'!$B$9="","",'0. Metryczka'!$B$9)</f>
        <v/>
      </c>
      <c r="D11" s="141"/>
      <c r="E11" s="141"/>
      <c r="F11" s="136" t="s">
        <v>135</v>
      </c>
      <c r="G11" s="144"/>
      <c r="H11" s="73" t="str">
        <f>IF('0. Metryczka'!$D$9="","",'0. Metryczka'!$D$9)</f>
        <v/>
      </c>
      <c r="I11" s="9"/>
    </row>
    <row r="12" spans="1:19" ht="24.9" customHeight="1" x14ac:dyDescent="0.3">
      <c r="A12" s="131" t="s">
        <v>68</v>
      </c>
      <c r="B12" s="137"/>
      <c r="C12" s="137"/>
      <c r="D12" s="137"/>
      <c r="E12" s="137"/>
      <c r="F12" s="142" t="s">
        <v>21</v>
      </c>
      <c r="G12" s="145"/>
      <c r="H12" s="92" t="s">
        <v>102</v>
      </c>
      <c r="I12" s="54" t="s">
        <v>54</v>
      </c>
      <c r="J12" s="54"/>
      <c r="K12" s="8"/>
      <c r="L12" s="80"/>
      <c r="M12" s="80"/>
      <c r="N12" s="14"/>
      <c r="O12" s="14"/>
    </row>
    <row r="13" spans="1:19" ht="57.75" customHeight="1" x14ac:dyDescent="0.3">
      <c r="A13" s="105" t="s">
        <v>10</v>
      </c>
      <c r="B13" s="105" t="s">
        <v>65</v>
      </c>
      <c r="C13" s="136" t="s">
        <v>66</v>
      </c>
      <c r="D13" s="137"/>
      <c r="E13" s="138"/>
      <c r="F13" s="109" t="s">
        <v>19</v>
      </c>
      <c r="G13" s="93" t="s">
        <v>67</v>
      </c>
      <c r="H13" s="94" t="s">
        <v>76</v>
      </c>
      <c r="I13" s="89" t="s">
        <v>77</v>
      </c>
      <c r="J13" s="89" t="s">
        <v>103</v>
      </c>
      <c r="K13" s="89" t="s">
        <v>139</v>
      </c>
      <c r="L13" s="89" t="s">
        <v>140</v>
      </c>
      <c r="M13" s="89" t="s">
        <v>20</v>
      </c>
      <c r="N13" s="98" t="s">
        <v>104</v>
      </c>
      <c r="O13" s="14"/>
    </row>
    <row r="14" spans="1:19" ht="24.9" customHeight="1" x14ac:dyDescent="0.3">
      <c r="A14" s="59">
        <v>1</v>
      </c>
      <c r="B14" s="99" t="str">
        <f ca="1">IFERROR(CONCATENATE("IB/",VLOOKUP(I14,'listy rozwijane'!$A$5:$D$5,2,0),"/",$H$12,"/",YEAR(TODAY()))," ")</f>
        <v>IB/V.3/xxxx/2022</v>
      </c>
      <c r="C14" s="133" t="str">
        <f>IFERROR(VLOOKUP(I14,'listy rozwijane'!$A$5:$D$5,4,0)," ")</f>
        <v>Protokół odbioru końcowego i przekazania dokumentacji wraz z załącznikami (w tym dokumentacja projektowa powykonawcza)</v>
      </c>
      <c r="D14" s="134"/>
      <c r="E14" s="135"/>
      <c r="F14" s="111" t="e">
        <f>CONCATENATE(YEAR($H$10)," - ",YEAR($H$11))</f>
        <v>#VALUE!</v>
      </c>
      <c r="G14" s="73" t="str">
        <f>IFERROR(VLOOKUP(I14,'listy rozwijane'!$A$5:$D$5,3,0)," ")</f>
        <v>A</v>
      </c>
      <c r="H14" s="100">
        <v>1</v>
      </c>
      <c r="I14" s="32" t="s">
        <v>43</v>
      </c>
      <c r="J14" s="32"/>
      <c r="K14" s="33"/>
      <c r="L14" s="33"/>
      <c r="M14" s="33"/>
      <c r="N14" s="57" t="str">
        <f>IF(I14="","",VLOOKUP(I14,'listy rozwijane'!$A$5:$I$5,9,0))</f>
        <v>_7_Dokumentacja_powykonawcza</v>
      </c>
      <c r="O14" s="15"/>
      <c r="P14" s="12"/>
      <c r="Q14" s="12"/>
    </row>
    <row r="15" spans="1:19" ht="24.9" customHeight="1" x14ac:dyDescent="0.3">
      <c r="A15" s="59">
        <v>2</v>
      </c>
      <c r="B15" s="99" t="str">
        <f ca="1">IFERROR(CONCATENATE("IB/",VLOOKUP(I15,'listy rozwijane'!$A$5:$D$5,2,0),"/",$H$12,"/",YEAR(TODAY()))," ")</f>
        <v>IB/V.3/xxxx/2022</v>
      </c>
      <c r="C15" s="133" t="str">
        <f>IFERROR(VLOOKUP(I15,'listy rozwijane'!$A$5:$D$5,4,0)," ")</f>
        <v>Protokół odbioru końcowego i przekazania dokumentacji wraz z załącznikami (w tym dokumentacja projektowa powykonawcza)</v>
      </c>
      <c r="D15" s="134"/>
      <c r="E15" s="135"/>
      <c r="F15" s="111" t="e">
        <f t="shared" ref="F15:F43" si="0">CONCATENATE(YEAR($H$10)," - ",YEAR($H$11))</f>
        <v>#VALUE!</v>
      </c>
      <c r="G15" s="73" t="str">
        <f>IFERROR(VLOOKUP(I15,'listy rozwijane'!$A$5:$D$5,3,0)," ")</f>
        <v>A</v>
      </c>
      <c r="H15" s="100"/>
      <c r="I15" s="32" t="s">
        <v>43</v>
      </c>
      <c r="J15" s="32"/>
      <c r="K15" s="33"/>
      <c r="L15" s="33"/>
      <c r="M15" s="33"/>
      <c r="N15" s="57" t="str">
        <f>IF(I15="","",VLOOKUP(I15,'listy rozwijane'!$A$5:$I$5,9,0))</f>
        <v>_7_Dokumentacja_powykonawcza</v>
      </c>
      <c r="O15" s="15"/>
      <c r="P15" s="12"/>
      <c r="Q15" s="12"/>
    </row>
    <row r="16" spans="1:19" ht="24.9" customHeight="1" x14ac:dyDescent="0.3">
      <c r="A16" s="59">
        <v>3</v>
      </c>
      <c r="B16" s="99" t="str">
        <f ca="1">IFERROR(CONCATENATE("IB/",VLOOKUP(I16,'listy rozwijane'!$A$5:$D$5,2,0),"/",$H$12,"/",YEAR(TODAY()))," ")</f>
        <v>IB/V.3/xxxx/2022</v>
      </c>
      <c r="C16" s="133" t="str">
        <f>IFERROR(VLOOKUP(I16,'listy rozwijane'!$A$5:$D$5,4,0)," ")</f>
        <v>Protokół odbioru końcowego i przekazania dokumentacji wraz z załącznikami (w tym dokumentacja projektowa powykonawcza)</v>
      </c>
      <c r="D16" s="134"/>
      <c r="E16" s="135"/>
      <c r="F16" s="111" t="e">
        <f t="shared" si="0"/>
        <v>#VALUE!</v>
      </c>
      <c r="G16" s="73" t="str">
        <f>IFERROR(VLOOKUP(I16,'listy rozwijane'!$A$5:$D$5,3,0)," ")</f>
        <v>A</v>
      </c>
      <c r="H16" s="100"/>
      <c r="I16" s="32" t="s">
        <v>43</v>
      </c>
      <c r="J16" s="32"/>
      <c r="K16" s="33"/>
      <c r="L16" s="33"/>
      <c r="M16" s="33"/>
      <c r="N16" s="57" t="str">
        <f>IF(I16="","",VLOOKUP(I16,'listy rozwijane'!$A$5:$I$5,9,0))</f>
        <v>_7_Dokumentacja_powykonawcza</v>
      </c>
      <c r="O16" s="15"/>
      <c r="P16" s="12"/>
      <c r="Q16" s="12"/>
    </row>
    <row r="17" spans="1:17" ht="24.9" customHeight="1" x14ac:dyDescent="0.3">
      <c r="A17" s="59">
        <v>4</v>
      </c>
      <c r="B17" s="99" t="str">
        <f ca="1">IFERROR(CONCATENATE("IB/",VLOOKUP(I17,'listy rozwijane'!$A$5:$D$5,2,0),"/",$H$12,"/",YEAR(TODAY()))," ")</f>
        <v>IB/V.3/xxxx/2022</v>
      </c>
      <c r="C17" s="133" t="str">
        <f>IFERROR(VLOOKUP(I17,'listy rozwijane'!$A$5:$D$5,4,0)," ")</f>
        <v>Protokół odbioru końcowego i przekazania dokumentacji wraz z załącznikami (w tym dokumentacja projektowa powykonawcza)</v>
      </c>
      <c r="D17" s="134"/>
      <c r="E17" s="135"/>
      <c r="F17" s="111" t="e">
        <f t="shared" si="0"/>
        <v>#VALUE!</v>
      </c>
      <c r="G17" s="73" t="str">
        <f>IFERROR(VLOOKUP(I17,'listy rozwijane'!$A$5:$D$5,3,0)," ")</f>
        <v>A</v>
      </c>
      <c r="H17" s="100"/>
      <c r="I17" s="32" t="s">
        <v>43</v>
      </c>
      <c r="J17" s="32"/>
      <c r="K17" s="33"/>
      <c r="L17" s="33"/>
      <c r="M17" s="33"/>
      <c r="N17" s="57" t="str">
        <f>IF(I17="","",VLOOKUP(I17,'listy rozwijane'!$A$5:$I$5,9,0))</f>
        <v>_7_Dokumentacja_powykonawcza</v>
      </c>
      <c r="O17" s="15"/>
      <c r="P17" s="12"/>
      <c r="Q17" s="12"/>
    </row>
    <row r="18" spans="1:17" ht="24.9" customHeight="1" x14ac:dyDescent="0.3">
      <c r="A18" s="59">
        <v>5</v>
      </c>
      <c r="B18" s="99" t="str">
        <f ca="1">IFERROR(CONCATENATE("IB/",VLOOKUP(I18,'listy rozwijane'!$A$5:$D$5,2,0),"/",$H$12,"/",YEAR(TODAY()))," ")</f>
        <v>IB/V.3/xxxx/2022</v>
      </c>
      <c r="C18" s="133" t="str">
        <f>IFERROR(VLOOKUP(I18,'listy rozwijane'!$A$5:$D$5,4,0)," ")</f>
        <v>Protokół odbioru końcowego i przekazania dokumentacji wraz z załącznikami (w tym dokumentacja projektowa powykonawcza)</v>
      </c>
      <c r="D18" s="134"/>
      <c r="E18" s="135"/>
      <c r="F18" s="111" t="e">
        <f t="shared" si="0"/>
        <v>#VALUE!</v>
      </c>
      <c r="G18" s="73" t="str">
        <f>IFERROR(VLOOKUP(I18,'listy rozwijane'!$A$5:$D$5,3,0)," ")</f>
        <v>A</v>
      </c>
      <c r="H18" s="100"/>
      <c r="I18" s="32" t="s">
        <v>43</v>
      </c>
      <c r="J18" s="32"/>
      <c r="K18" s="33"/>
      <c r="L18" s="33"/>
      <c r="M18" s="33"/>
      <c r="N18" s="57" t="str">
        <f>IF(I18="","",VLOOKUP(I18,'listy rozwijane'!$A$5:$I$5,9,0))</f>
        <v>_7_Dokumentacja_powykonawcza</v>
      </c>
      <c r="O18" s="56"/>
      <c r="P18" s="12"/>
      <c r="Q18" s="12"/>
    </row>
    <row r="19" spans="1:17" ht="24.9" customHeight="1" x14ac:dyDescent="0.3">
      <c r="A19" s="59">
        <v>6</v>
      </c>
      <c r="B19" s="99" t="str">
        <f ca="1">IFERROR(CONCATENATE("IB/",VLOOKUP(I19,'listy rozwijane'!$A$5:$D$5,2,0),"/",$H$12,"/",YEAR(TODAY()))," ")</f>
        <v>IB/V.3/xxxx/2022</v>
      </c>
      <c r="C19" s="133" t="str">
        <f>IFERROR(VLOOKUP(I19,'listy rozwijane'!$A$5:$D$5,4,0)," ")</f>
        <v>Protokół odbioru końcowego i przekazania dokumentacji wraz z załącznikami (w tym dokumentacja projektowa powykonawcza)</v>
      </c>
      <c r="D19" s="134"/>
      <c r="E19" s="135"/>
      <c r="F19" s="111" t="e">
        <f t="shared" si="0"/>
        <v>#VALUE!</v>
      </c>
      <c r="G19" s="73" t="str">
        <f>IFERROR(VLOOKUP(I19,'listy rozwijane'!$A$5:$D$5,3,0)," ")</f>
        <v>A</v>
      </c>
      <c r="H19" s="100"/>
      <c r="I19" s="32" t="s">
        <v>43</v>
      </c>
      <c r="J19" s="32"/>
      <c r="K19" s="33"/>
      <c r="L19" s="33"/>
      <c r="M19" s="33"/>
      <c r="N19" s="57" t="str">
        <f>IF(I19="","",VLOOKUP(I19,'listy rozwijane'!$A$5:$I$5,9,0))</f>
        <v>_7_Dokumentacja_powykonawcza</v>
      </c>
      <c r="O19" s="15"/>
      <c r="P19" s="12"/>
      <c r="Q19" s="12"/>
    </row>
    <row r="20" spans="1:17" ht="24.9" customHeight="1" x14ac:dyDescent="0.3">
      <c r="A20" s="59">
        <v>7</v>
      </c>
      <c r="B20" s="99" t="str">
        <f ca="1">IFERROR(CONCATENATE("IB/",VLOOKUP(I20,'listy rozwijane'!$A$5:$D$5,2,0),"/",$H$12,"/",YEAR(TODAY()))," ")</f>
        <v>IB/V.3/xxxx/2022</v>
      </c>
      <c r="C20" s="133" t="str">
        <f>IFERROR(VLOOKUP(I20,'listy rozwijane'!$A$5:$D$5,4,0)," ")</f>
        <v>Protokół odbioru końcowego i przekazania dokumentacji wraz z załącznikami (w tym dokumentacja projektowa powykonawcza)</v>
      </c>
      <c r="D20" s="134"/>
      <c r="E20" s="135"/>
      <c r="F20" s="111" t="e">
        <f t="shared" si="0"/>
        <v>#VALUE!</v>
      </c>
      <c r="G20" s="73" t="str">
        <f>IFERROR(VLOOKUP(I20,'listy rozwijane'!$A$5:$D$5,3,0)," ")</f>
        <v>A</v>
      </c>
      <c r="H20" s="100"/>
      <c r="I20" s="32" t="s">
        <v>43</v>
      </c>
      <c r="J20" s="32"/>
      <c r="K20" s="33"/>
      <c r="L20" s="33"/>
      <c r="M20" s="33"/>
      <c r="N20" s="57" t="str">
        <f>IF(I20="","",VLOOKUP(I20,'listy rozwijane'!$A$5:$I$5,9,0))</f>
        <v>_7_Dokumentacja_powykonawcza</v>
      </c>
      <c r="O20" s="15"/>
      <c r="P20" s="12"/>
      <c r="Q20" s="12"/>
    </row>
    <row r="21" spans="1:17" ht="24.9" customHeight="1" x14ac:dyDescent="0.3">
      <c r="A21" s="59">
        <v>8</v>
      </c>
      <c r="B21" s="99" t="str">
        <f ca="1">IFERROR(CONCATENATE("IB/",VLOOKUP(I21,'listy rozwijane'!$A$5:$D$5,2,0),"/",$H$12,"/",YEAR(TODAY()))," ")</f>
        <v>IB/V.3/xxxx/2022</v>
      </c>
      <c r="C21" s="133" t="str">
        <f>IFERROR(VLOOKUP(I21,'listy rozwijane'!$A$5:$D$5,4,0)," ")</f>
        <v>Protokół odbioru końcowego i przekazania dokumentacji wraz z załącznikami (w tym dokumentacja projektowa powykonawcza)</v>
      </c>
      <c r="D21" s="134"/>
      <c r="E21" s="135"/>
      <c r="F21" s="111" t="e">
        <f t="shared" si="0"/>
        <v>#VALUE!</v>
      </c>
      <c r="G21" s="73" t="str">
        <f>IFERROR(VLOOKUP(I21,'listy rozwijane'!$A$5:$D$5,3,0)," ")</f>
        <v>A</v>
      </c>
      <c r="H21" s="100"/>
      <c r="I21" s="32" t="s">
        <v>43</v>
      </c>
      <c r="J21" s="32"/>
      <c r="K21" s="33"/>
      <c r="L21" s="33"/>
      <c r="M21" s="33"/>
      <c r="N21" s="57" t="str">
        <f>IF(I21="","",VLOOKUP(I21,'listy rozwijane'!$A$5:$I$5,9,0))</f>
        <v>_7_Dokumentacja_powykonawcza</v>
      </c>
      <c r="O21" s="15"/>
      <c r="P21" s="12"/>
      <c r="Q21" s="12"/>
    </row>
    <row r="22" spans="1:17" ht="24.9" customHeight="1" x14ac:dyDescent="0.3">
      <c r="A22" s="59">
        <v>9</v>
      </c>
      <c r="B22" s="99" t="str">
        <f ca="1">IFERROR(CONCATENATE("IB/",VLOOKUP(I22,'listy rozwijane'!$A$5:$D$5,2,0),"/",$H$12,"/",YEAR(TODAY()))," ")</f>
        <v>IB/V.3/xxxx/2022</v>
      </c>
      <c r="C22" s="133" t="str">
        <f>IFERROR(VLOOKUP(I22,'listy rozwijane'!$A$5:$D$5,4,0)," ")</f>
        <v>Protokół odbioru końcowego i przekazania dokumentacji wraz z załącznikami (w tym dokumentacja projektowa powykonawcza)</v>
      </c>
      <c r="D22" s="134"/>
      <c r="E22" s="135"/>
      <c r="F22" s="111" t="e">
        <f t="shared" si="0"/>
        <v>#VALUE!</v>
      </c>
      <c r="G22" s="73" t="str">
        <f>IFERROR(VLOOKUP(I22,'listy rozwijane'!$A$5:$D$5,3,0)," ")</f>
        <v>A</v>
      </c>
      <c r="H22" s="100"/>
      <c r="I22" s="32" t="s">
        <v>43</v>
      </c>
      <c r="J22" s="32"/>
      <c r="K22" s="33"/>
      <c r="L22" s="33"/>
      <c r="M22" s="33"/>
      <c r="N22" s="57" t="str">
        <f>IF(I22="","",VLOOKUP(I22,'listy rozwijane'!$A$5:$I$5,9,0))</f>
        <v>_7_Dokumentacja_powykonawcza</v>
      </c>
      <c r="O22" s="15"/>
      <c r="P22" s="12"/>
      <c r="Q22" s="12"/>
    </row>
    <row r="23" spans="1:17" ht="24.9" customHeight="1" x14ac:dyDescent="0.3">
      <c r="A23" s="59">
        <v>10</v>
      </c>
      <c r="B23" s="99" t="str">
        <f ca="1">IFERROR(CONCATENATE("IB/",VLOOKUP(I23,'listy rozwijane'!$A$5:$D$5,2,0),"/",$H$12,"/",YEAR(TODAY()))," ")</f>
        <v>IB/V.3/xxxx/2022</v>
      </c>
      <c r="C23" s="133" t="str">
        <f>IFERROR(VLOOKUP(I23,'listy rozwijane'!$A$5:$D$5,4,0)," ")</f>
        <v>Protokół odbioru końcowego i przekazania dokumentacji wraz z załącznikami (w tym dokumentacja projektowa powykonawcza)</v>
      </c>
      <c r="D23" s="134"/>
      <c r="E23" s="135"/>
      <c r="F23" s="111" t="e">
        <f t="shared" si="0"/>
        <v>#VALUE!</v>
      </c>
      <c r="G23" s="73" t="str">
        <f>IFERROR(VLOOKUP(I23,'listy rozwijane'!$A$5:$D$5,3,0)," ")</f>
        <v>A</v>
      </c>
      <c r="H23" s="100"/>
      <c r="I23" s="32" t="s">
        <v>43</v>
      </c>
      <c r="J23" s="32"/>
      <c r="K23" s="33"/>
      <c r="L23" s="33"/>
      <c r="M23" s="33"/>
      <c r="N23" s="57" t="str">
        <f>IF(I23="","",VLOOKUP(I23,'listy rozwijane'!$A$5:$I$5,9,0))</f>
        <v>_7_Dokumentacja_powykonawcza</v>
      </c>
      <c r="O23" s="15"/>
      <c r="P23" s="12"/>
      <c r="Q23" s="12"/>
    </row>
    <row r="24" spans="1:17" ht="24.9" customHeight="1" x14ac:dyDescent="0.3">
      <c r="A24" s="59">
        <v>11</v>
      </c>
      <c r="B24" s="99" t="str">
        <f ca="1">IFERROR(CONCATENATE("IB/",VLOOKUP(I24,'listy rozwijane'!$A$5:$D$5,2,0),"/",$H$12,"/",YEAR(TODAY()))," ")</f>
        <v>IB/V.3/xxxx/2022</v>
      </c>
      <c r="C24" s="133" t="str">
        <f>IFERROR(VLOOKUP(I24,'listy rozwijane'!$A$5:$D$5,4,0)," ")</f>
        <v>Protokół odbioru końcowego i przekazania dokumentacji wraz z załącznikami (w tym dokumentacja projektowa powykonawcza)</v>
      </c>
      <c r="D24" s="134"/>
      <c r="E24" s="135"/>
      <c r="F24" s="111" t="e">
        <f t="shared" si="0"/>
        <v>#VALUE!</v>
      </c>
      <c r="G24" s="73" t="str">
        <f>IFERROR(VLOOKUP(I24,'listy rozwijane'!$A$5:$D$5,3,0)," ")</f>
        <v>A</v>
      </c>
      <c r="H24" s="100"/>
      <c r="I24" s="32" t="s">
        <v>43</v>
      </c>
      <c r="J24" s="32"/>
      <c r="K24" s="33"/>
      <c r="L24" s="33"/>
      <c r="M24" s="33"/>
      <c r="N24" s="57" t="str">
        <f>IF(I24="","",VLOOKUP(I24,'listy rozwijane'!$A$5:$I$5,9,0))</f>
        <v>_7_Dokumentacja_powykonawcza</v>
      </c>
      <c r="O24" s="15"/>
      <c r="P24" s="12"/>
      <c r="Q24" s="12"/>
    </row>
    <row r="25" spans="1:17" ht="24.9" customHeight="1" x14ac:dyDescent="0.3">
      <c r="A25" s="59">
        <v>12</v>
      </c>
      <c r="B25" s="99" t="str">
        <f ca="1">IFERROR(CONCATENATE("IB/",VLOOKUP(I25,'listy rozwijane'!$A$5:$D$5,2,0),"/",$H$12,"/",YEAR(TODAY()))," ")</f>
        <v>IB/V.3/xxxx/2022</v>
      </c>
      <c r="C25" s="133" t="str">
        <f>IFERROR(VLOOKUP(I25,'listy rozwijane'!$A$5:$D$5,4,0)," ")</f>
        <v>Protokół odbioru końcowego i przekazania dokumentacji wraz z załącznikami (w tym dokumentacja projektowa powykonawcza)</v>
      </c>
      <c r="D25" s="134"/>
      <c r="E25" s="135"/>
      <c r="F25" s="111" t="e">
        <f t="shared" si="0"/>
        <v>#VALUE!</v>
      </c>
      <c r="G25" s="73" t="str">
        <f>IFERROR(VLOOKUP(I25,'listy rozwijane'!$A$5:$D$5,3,0)," ")</f>
        <v>A</v>
      </c>
      <c r="H25" s="100"/>
      <c r="I25" s="32" t="s">
        <v>43</v>
      </c>
      <c r="J25" s="32"/>
      <c r="K25" s="33"/>
      <c r="L25" s="33"/>
      <c r="M25" s="33"/>
      <c r="N25" s="57" t="str">
        <f>IF(I25="","",VLOOKUP(I25,'listy rozwijane'!$A$5:$I$5,9,0))</f>
        <v>_7_Dokumentacja_powykonawcza</v>
      </c>
      <c r="O25" s="15"/>
      <c r="P25" s="12"/>
      <c r="Q25" s="12"/>
    </row>
    <row r="26" spans="1:17" ht="24.9" customHeight="1" x14ac:dyDescent="0.3">
      <c r="A26" s="59">
        <v>13</v>
      </c>
      <c r="B26" s="99" t="str">
        <f ca="1">IFERROR(CONCATENATE("IB/",VLOOKUP(I26,'listy rozwijane'!$A$5:$D$5,2,0),"/",$H$12,"/",YEAR(TODAY()))," ")</f>
        <v>IB/V.3/xxxx/2022</v>
      </c>
      <c r="C26" s="133" t="str">
        <f>IFERROR(VLOOKUP(I26,'listy rozwijane'!$A$5:$D$5,4,0)," ")</f>
        <v>Protokół odbioru końcowego i przekazania dokumentacji wraz z załącznikami (w tym dokumentacja projektowa powykonawcza)</v>
      </c>
      <c r="D26" s="134"/>
      <c r="E26" s="135"/>
      <c r="F26" s="111" t="e">
        <f t="shared" si="0"/>
        <v>#VALUE!</v>
      </c>
      <c r="G26" s="73" t="str">
        <f>IFERROR(VLOOKUP(I26,'listy rozwijane'!$A$5:$D$5,3,0)," ")</f>
        <v>A</v>
      </c>
      <c r="H26" s="100"/>
      <c r="I26" s="32" t="s">
        <v>43</v>
      </c>
      <c r="J26" s="32"/>
      <c r="K26" s="33"/>
      <c r="L26" s="33"/>
      <c r="M26" s="33"/>
      <c r="N26" s="57" t="str">
        <f>IF(I26="","",VLOOKUP(I26,'listy rozwijane'!$A$5:$I$5,9,0))</f>
        <v>_7_Dokumentacja_powykonawcza</v>
      </c>
      <c r="O26" s="15"/>
      <c r="P26" s="12"/>
      <c r="Q26" s="12"/>
    </row>
    <row r="27" spans="1:17" ht="24.9" customHeight="1" x14ac:dyDescent="0.3">
      <c r="A27" s="59">
        <v>14</v>
      </c>
      <c r="B27" s="99" t="str">
        <f ca="1">IFERROR(CONCATENATE("IB/",VLOOKUP(I27,'listy rozwijane'!$A$5:$D$5,2,0),"/",$H$12,"/",YEAR(TODAY()))," ")</f>
        <v>IB/V.3/xxxx/2022</v>
      </c>
      <c r="C27" s="133" t="str">
        <f>IFERROR(VLOOKUP(I27,'listy rozwijane'!$A$5:$D$5,4,0)," ")</f>
        <v>Protokół odbioru końcowego i przekazania dokumentacji wraz z załącznikami (w tym dokumentacja projektowa powykonawcza)</v>
      </c>
      <c r="D27" s="134"/>
      <c r="E27" s="135"/>
      <c r="F27" s="111" t="e">
        <f t="shared" si="0"/>
        <v>#VALUE!</v>
      </c>
      <c r="G27" s="73" t="str">
        <f>IFERROR(VLOOKUP(I27,'listy rozwijane'!$A$5:$D$5,3,0)," ")</f>
        <v>A</v>
      </c>
      <c r="H27" s="100"/>
      <c r="I27" s="32" t="s">
        <v>43</v>
      </c>
      <c r="J27" s="32"/>
      <c r="K27" s="33"/>
      <c r="L27" s="33"/>
      <c r="M27" s="33"/>
      <c r="N27" s="57" t="str">
        <f>IF(I27="","",VLOOKUP(I27,'listy rozwijane'!$A$5:$I$5,9,0))</f>
        <v>_7_Dokumentacja_powykonawcza</v>
      </c>
      <c r="O27" s="15"/>
      <c r="P27" s="12"/>
      <c r="Q27" s="12"/>
    </row>
    <row r="28" spans="1:17" ht="24.9" customHeight="1" x14ac:dyDescent="0.3">
      <c r="A28" s="59">
        <v>15</v>
      </c>
      <c r="B28" s="99" t="str">
        <f ca="1">IFERROR(CONCATENATE("IB/",VLOOKUP(I28,'listy rozwijane'!$A$5:$D$5,2,0),"/",$H$12,"/",YEAR(TODAY()))," ")</f>
        <v>IB/V.3/xxxx/2022</v>
      </c>
      <c r="C28" s="133" t="str">
        <f>IFERROR(VLOOKUP(I28,'listy rozwijane'!$A$5:$D$5,4,0)," ")</f>
        <v>Protokół odbioru końcowego i przekazania dokumentacji wraz z załącznikami (w tym dokumentacja projektowa powykonawcza)</v>
      </c>
      <c r="D28" s="134"/>
      <c r="E28" s="135"/>
      <c r="F28" s="111" t="e">
        <f t="shared" si="0"/>
        <v>#VALUE!</v>
      </c>
      <c r="G28" s="73" t="str">
        <f>IFERROR(VLOOKUP(I28,'listy rozwijane'!$A$5:$D$5,3,0)," ")</f>
        <v>A</v>
      </c>
      <c r="H28" s="100"/>
      <c r="I28" s="32" t="s">
        <v>43</v>
      </c>
      <c r="J28" s="32"/>
      <c r="K28" s="33"/>
      <c r="L28" s="33"/>
      <c r="M28" s="33"/>
      <c r="N28" s="57" t="str">
        <f>IF(I28="","",VLOOKUP(I28,'listy rozwijane'!$A$5:$I$5,9,0))</f>
        <v>_7_Dokumentacja_powykonawcza</v>
      </c>
      <c r="O28" s="15"/>
      <c r="P28" s="12"/>
      <c r="Q28" s="12"/>
    </row>
    <row r="29" spans="1:17" ht="24.9" customHeight="1" x14ac:dyDescent="0.3">
      <c r="A29" s="59">
        <v>16</v>
      </c>
      <c r="B29" s="99" t="str">
        <f ca="1">IFERROR(CONCATENATE("IB/",VLOOKUP(I29,'listy rozwijane'!$A$5:$D$5,2,0),"/",$H$12,"/",YEAR(TODAY()))," ")</f>
        <v>IB/V.3/xxxx/2022</v>
      </c>
      <c r="C29" s="133" t="str">
        <f>IFERROR(VLOOKUP(I29,'listy rozwijane'!$A$5:$D$5,4,0)," ")</f>
        <v>Protokół odbioru końcowego i przekazania dokumentacji wraz z załącznikami (w tym dokumentacja projektowa powykonawcza)</v>
      </c>
      <c r="D29" s="134"/>
      <c r="E29" s="135"/>
      <c r="F29" s="111" t="e">
        <f t="shared" si="0"/>
        <v>#VALUE!</v>
      </c>
      <c r="G29" s="73" t="str">
        <f>IFERROR(VLOOKUP(I29,'listy rozwijane'!$A$5:$D$5,3,0)," ")</f>
        <v>A</v>
      </c>
      <c r="H29" s="100"/>
      <c r="I29" s="32" t="s">
        <v>43</v>
      </c>
      <c r="J29" s="32"/>
      <c r="K29" s="33"/>
      <c r="L29" s="33"/>
      <c r="M29" s="33"/>
      <c r="N29" s="57" t="str">
        <f>IF(I29="","",VLOOKUP(I29,'listy rozwijane'!$A$5:$I$5,9,0))</f>
        <v>_7_Dokumentacja_powykonawcza</v>
      </c>
      <c r="O29" s="15"/>
      <c r="P29" s="12"/>
      <c r="Q29" s="12"/>
    </row>
    <row r="30" spans="1:17" ht="24.9" customHeight="1" x14ac:dyDescent="0.3">
      <c r="A30" s="59">
        <v>17</v>
      </c>
      <c r="B30" s="99" t="str">
        <f ca="1">IFERROR(CONCATENATE("IB/",VLOOKUP(I30,'listy rozwijane'!$A$5:$D$5,2,0),"/",$H$12,"/",YEAR(TODAY()))," ")</f>
        <v>IB/V.3/xxxx/2022</v>
      </c>
      <c r="C30" s="133" t="str">
        <f>IFERROR(VLOOKUP(I30,'listy rozwijane'!$A$5:$D$5,4,0)," ")</f>
        <v>Protokół odbioru końcowego i przekazania dokumentacji wraz z załącznikami (w tym dokumentacja projektowa powykonawcza)</v>
      </c>
      <c r="D30" s="134"/>
      <c r="E30" s="135"/>
      <c r="F30" s="111" t="e">
        <f t="shared" si="0"/>
        <v>#VALUE!</v>
      </c>
      <c r="G30" s="73" t="str">
        <f>IFERROR(VLOOKUP(I30,'listy rozwijane'!$A$5:$D$5,3,0)," ")</f>
        <v>A</v>
      </c>
      <c r="H30" s="100"/>
      <c r="I30" s="32" t="s">
        <v>43</v>
      </c>
      <c r="J30" s="32"/>
      <c r="K30" s="33"/>
      <c r="L30" s="33"/>
      <c r="M30" s="33"/>
      <c r="N30" s="57" t="str">
        <f>IF(I30="","",VLOOKUP(I30,'listy rozwijane'!$A$5:$I$5,9,0))</f>
        <v>_7_Dokumentacja_powykonawcza</v>
      </c>
      <c r="O30" s="15"/>
      <c r="P30" s="12"/>
      <c r="Q30" s="12"/>
    </row>
    <row r="31" spans="1:17" ht="24.9" customHeight="1" x14ac:dyDescent="0.3">
      <c r="A31" s="59">
        <v>18</v>
      </c>
      <c r="B31" s="99" t="str">
        <f ca="1">IFERROR(CONCATENATE("IB/",VLOOKUP(I31,'listy rozwijane'!$A$5:$D$5,2,0),"/",$H$12,"/",YEAR(TODAY()))," ")</f>
        <v>IB/V.3/xxxx/2022</v>
      </c>
      <c r="C31" s="133" t="str">
        <f>IFERROR(VLOOKUP(I31,'listy rozwijane'!$A$5:$D$5,4,0)," ")</f>
        <v>Protokół odbioru końcowego i przekazania dokumentacji wraz z załącznikami (w tym dokumentacja projektowa powykonawcza)</v>
      </c>
      <c r="D31" s="134"/>
      <c r="E31" s="135"/>
      <c r="F31" s="111" t="e">
        <f t="shared" si="0"/>
        <v>#VALUE!</v>
      </c>
      <c r="G31" s="73" t="str">
        <f>IFERROR(VLOOKUP(I31,'listy rozwijane'!$A$5:$D$5,3,0)," ")</f>
        <v>A</v>
      </c>
      <c r="H31" s="100"/>
      <c r="I31" s="32" t="s">
        <v>43</v>
      </c>
      <c r="J31" s="32"/>
      <c r="K31" s="33"/>
      <c r="L31" s="33"/>
      <c r="M31" s="33"/>
      <c r="N31" s="57" t="str">
        <f>IF(I31="","",VLOOKUP(I31,'listy rozwijane'!$A$5:$I$5,9,0))</f>
        <v>_7_Dokumentacja_powykonawcza</v>
      </c>
      <c r="O31" s="15"/>
      <c r="P31" s="12"/>
      <c r="Q31" s="12"/>
    </row>
    <row r="32" spans="1:17" ht="24.9" customHeight="1" x14ac:dyDescent="0.3">
      <c r="A32" s="59">
        <v>19</v>
      </c>
      <c r="B32" s="99" t="str">
        <f ca="1">IFERROR(CONCATENATE("IB/",VLOOKUP(I32,'listy rozwijane'!$A$5:$D$5,2,0),"/",$H$12,"/",YEAR(TODAY()))," ")</f>
        <v>IB/V.3/xxxx/2022</v>
      </c>
      <c r="C32" s="133" t="str">
        <f>IFERROR(VLOOKUP(I32,'listy rozwijane'!$A$5:$D$5,4,0)," ")</f>
        <v>Protokół odbioru końcowego i przekazania dokumentacji wraz z załącznikami (w tym dokumentacja projektowa powykonawcza)</v>
      </c>
      <c r="D32" s="134"/>
      <c r="E32" s="135"/>
      <c r="F32" s="111" t="e">
        <f t="shared" si="0"/>
        <v>#VALUE!</v>
      </c>
      <c r="G32" s="73" t="str">
        <f>IFERROR(VLOOKUP(I32,'listy rozwijane'!$A$5:$D$5,3,0)," ")</f>
        <v>A</v>
      </c>
      <c r="H32" s="100"/>
      <c r="I32" s="32" t="s">
        <v>43</v>
      </c>
      <c r="J32" s="32"/>
      <c r="K32" s="33"/>
      <c r="L32" s="33"/>
      <c r="M32" s="33"/>
      <c r="N32" s="57" t="str">
        <f>IF(I32="","",VLOOKUP(I32,'listy rozwijane'!$A$5:$I$5,9,0))</f>
        <v>_7_Dokumentacja_powykonawcza</v>
      </c>
      <c r="O32" s="15"/>
      <c r="P32" s="12"/>
      <c r="Q32" s="12"/>
    </row>
    <row r="33" spans="1:19" ht="24.9" customHeight="1" x14ac:dyDescent="0.3">
      <c r="A33" s="59">
        <v>20</v>
      </c>
      <c r="B33" s="99" t="str">
        <f ca="1">IFERROR(CONCATENATE("IB/",VLOOKUP(I33,'listy rozwijane'!$A$5:$D$5,2,0),"/",$H$12,"/",YEAR(TODAY()))," ")</f>
        <v>IB/V.3/xxxx/2022</v>
      </c>
      <c r="C33" s="133" t="str">
        <f>IFERROR(VLOOKUP(I33,'listy rozwijane'!$A$5:$D$5,4,0)," ")</f>
        <v>Protokół odbioru końcowego i przekazania dokumentacji wraz z załącznikami (w tym dokumentacja projektowa powykonawcza)</v>
      </c>
      <c r="D33" s="134"/>
      <c r="E33" s="135"/>
      <c r="F33" s="111" t="e">
        <f t="shared" si="0"/>
        <v>#VALUE!</v>
      </c>
      <c r="G33" s="73" t="str">
        <f>IFERROR(VLOOKUP(I33,'listy rozwijane'!$A$5:$D$5,3,0)," ")</f>
        <v>A</v>
      </c>
      <c r="H33" s="100"/>
      <c r="I33" s="32" t="s">
        <v>43</v>
      </c>
      <c r="J33" s="32"/>
      <c r="K33" s="33"/>
      <c r="L33" s="33"/>
      <c r="M33" s="33"/>
      <c r="N33" s="57" t="str">
        <f>IF(I33="","",VLOOKUP(I33,'listy rozwijane'!$A$5:$I$5,9,0))</f>
        <v>_7_Dokumentacja_powykonawcza</v>
      </c>
      <c r="O33" s="15"/>
      <c r="P33" s="12"/>
      <c r="Q33" s="12"/>
    </row>
    <row r="34" spans="1:19" ht="24.9" customHeight="1" x14ac:dyDescent="0.3">
      <c r="A34" s="59">
        <v>21</v>
      </c>
      <c r="B34" s="99" t="str">
        <f ca="1">IFERROR(CONCATENATE("IB/",VLOOKUP(I34,'listy rozwijane'!$A$5:$D$5,2,0),"/",$H$12,"/",YEAR(TODAY()))," ")</f>
        <v>IB/V.3/xxxx/2022</v>
      </c>
      <c r="C34" s="133" t="str">
        <f>IFERROR(VLOOKUP(I34,'listy rozwijane'!$A$5:$D$5,4,0)," ")</f>
        <v>Protokół odbioru końcowego i przekazania dokumentacji wraz z załącznikami (w tym dokumentacja projektowa powykonawcza)</v>
      </c>
      <c r="D34" s="134"/>
      <c r="E34" s="135"/>
      <c r="F34" s="111" t="e">
        <f t="shared" si="0"/>
        <v>#VALUE!</v>
      </c>
      <c r="G34" s="73" t="str">
        <f>IFERROR(VLOOKUP(I34,'listy rozwijane'!$A$5:$D$5,3,0)," ")</f>
        <v>A</v>
      </c>
      <c r="H34" s="100"/>
      <c r="I34" s="32" t="s">
        <v>43</v>
      </c>
      <c r="J34" s="32"/>
      <c r="K34" s="33"/>
      <c r="L34" s="33"/>
      <c r="M34" s="33"/>
      <c r="N34" s="57" t="str">
        <f>IF(I34="","",VLOOKUP(I34,'listy rozwijane'!$A$5:$I$5,9,0))</f>
        <v>_7_Dokumentacja_powykonawcza</v>
      </c>
      <c r="O34" s="15"/>
      <c r="P34" s="12"/>
      <c r="Q34" s="12"/>
      <c r="R34" s="11"/>
      <c r="S34" s="11"/>
    </row>
    <row r="35" spans="1:19" ht="24.9" customHeight="1" x14ac:dyDescent="0.3">
      <c r="A35" s="59">
        <v>22</v>
      </c>
      <c r="B35" s="99" t="str">
        <f ca="1">IFERROR(CONCATENATE("IB/",VLOOKUP(I35,'listy rozwijane'!$A$5:$D$5,2,0),"/",$H$12,"/",YEAR(TODAY()))," ")</f>
        <v>IB/V.3/xxxx/2022</v>
      </c>
      <c r="C35" s="133" t="str">
        <f>IFERROR(VLOOKUP(I35,'listy rozwijane'!$A$5:$D$5,4,0)," ")</f>
        <v>Protokół odbioru końcowego i przekazania dokumentacji wraz z załącznikami (w tym dokumentacja projektowa powykonawcza)</v>
      </c>
      <c r="D35" s="134"/>
      <c r="E35" s="135"/>
      <c r="F35" s="111" t="e">
        <f t="shared" si="0"/>
        <v>#VALUE!</v>
      </c>
      <c r="G35" s="73" t="str">
        <f>IFERROR(VLOOKUP(I35,'listy rozwijane'!$A$5:$D$5,3,0)," ")</f>
        <v>A</v>
      </c>
      <c r="H35" s="100"/>
      <c r="I35" s="32" t="s">
        <v>43</v>
      </c>
      <c r="J35" s="32"/>
      <c r="K35" s="33"/>
      <c r="L35" s="33"/>
      <c r="M35" s="33"/>
      <c r="N35" s="57" t="str">
        <f>IF(I35="","",VLOOKUP(I35,'listy rozwijane'!$A$5:$I$5,9,0))</f>
        <v>_7_Dokumentacja_powykonawcza</v>
      </c>
      <c r="O35" s="15"/>
      <c r="P35" s="12"/>
      <c r="Q35" s="12"/>
    </row>
    <row r="36" spans="1:19" ht="24.9" customHeight="1" x14ac:dyDescent="0.3">
      <c r="A36" s="59">
        <v>23</v>
      </c>
      <c r="B36" s="99" t="str">
        <f ca="1">IFERROR(CONCATENATE("IB/",VLOOKUP(I36,'listy rozwijane'!$A$5:$D$5,2,0),"/",$H$12,"/",YEAR(TODAY()))," ")</f>
        <v>IB/V.3/xxxx/2022</v>
      </c>
      <c r="C36" s="133" t="str">
        <f>IFERROR(VLOOKUP(I36,'listy rozwijane'!$A$5:$D$5,4,0)," ")</f>
        <v>Protokół odbioru końcowego i przekazania dokumentacji wraz z załącznikami (w tym dokumentacja projektowa powykonawcza)</v>
      </c>
      <c r="D36" s="134"/>
      <c r="E36" s="135"/>
      <c r="F36" s="111" t="e">
        <f t="shared" si="0"/>
        <v>#VALUE!</v>
      </c>
      <c r="G36" s="73" t="str">
        <f>IFERROR(VLOOKUP(I36,'listy rozwijane'!$A$5:$D$5,3,0)," ")</f>
        <v>A</v>
      </c>
      <c r="H36" s="100"/>
      <c r="I36" s="32" t="s">
        <v>43</v>
      </c>
      <c r="J36" s="32"/>
      <c r="K36" s="33"/>
      <c r="L36" s="33"/>
      <c r="M36" s="33"/>
      <c r="N36" s="57" t="str">
        <f>IF(I36="","",VLOOKUP(I36,'listy rozwijane'!$A$5:$I$5,9,0))</f>
        <v>_7_Dokumentacja_powykonawcza</v>
      </c>
      <c r="O36" s="15"/>
      <c r="P36" s="12"/>
      <c r="Q36" s="12"/>
    </row>
    <row r="37" spans="1:19" ht="24.9" customHeight="1" x14ac:dyDescent="0.3">
      <c r="A37" s="59">
        <v>24</v>
      </c>
      <c r="B37" s="99" t="str">
        <f ca="1">IFERROR(CONCATENATE("IB/",VLOOKUP(I37,'listy rozwijane'!$A$5:$D$5,2,0),"/",$H$12,"/",YEAR(TODAY()))," ")</f>
        <v>IB/V.3/xxxx/2022</v>
      </c>
      <c r="C37" s="133" t="str">
        <f>IFERROR(VLOOKUP(I37,'listy rozwijane'!$A$5:$D$5,4,0)," ")</f>
        <v>Protokół odbioru końcowego i przekazania dokumentacji wraz z załącznikami (w tym dokumentacja projektowa powykonawcza)</v>
      </c>
      <c r="D37" s="134"/>
      <c r="E37" s="135"/>
      <c r="F37" s="111" t="e">
        <f t="shared" si="0"/>
        <v>#VALUE!</v>
      </c>
      <c r="G37" s="73" t="str">
        <f>IFERROR(VLOOKUP(I37,'listy rozwijane'!$A$5:$D$5,3,0)," ")</f>
        <v>A</v>
      </c>
      <c r="H37" s="100"/>
      <c r="I37" s="32" t="s">
        <v>43</v>
      </c>
      <c r="J37" s="32"/>
      <c r="K37" s="33"/>
      <c r="L37" s="33"/>
      <c r="M37" s="33"/>
      <c r="N37" s="57" t="str">
        <f>IF(I37="","",VLOOKUP(I37,'listy rozwijane'!$A$5:$I$5,9,0))</f>
        <v>_7_Dokumentacja_powykonawcza</v>
      </c>
      <c r="O37" s="15"/>
      <c r="P37" s="12"/>
      <c r="Q37" s="12"/>
    </row>
    <row r="38" spans="1:19" ht="24.9" customHeight="1" x14ac:dyDescent="0.3">
      <c r="A38" s="59">
        <v>25</v>
      </c>
      <c r="B38" s="99" t="str">
        <f ca="1">IFERROR(CONCATENATE("IB/",VLOOKUP(I38,'listy rozwijane'!$A$5:$D$5,2,0),"/",$H$12,"/",YEAR(TODAY()))," ")</f>
        <v>IB/V.3/xxxx/2022</v>
      </c>
      <c r="C38" s="133" t="str">
        <f>IFERROR(VLOOKUP(I38,'listy rozwijane'!$A$5:$D$5,4,0)," ")</f>
        <v>Protokół odbioru końcowego i przekazania dokumentacji wraz z załącznikami (w tym dokumentacja projektowa powykonawcza)</v>
      </c>
      <c r="D38" s="134"/>
      <c r="E38" s="135"/>
      <c r="F38" s="111" t="e">
        <f t="shared" si="0"/>
        <v>#VALUE!</v>
      </c>
      <c r="G38" s="73" t="str">
        <f>IFERROR(VLOOKUP(I38,'listy rozwijane'!$A$5:$D$5,3,0)," ")</f>
        <v>A</v>
      </c>
      <c r="H38" s="100"/>
      <c r="I38" s="32" t="s">
        <v>43</v>
      </c>
      <c r="J38" s="32"/>
      <c r="K38" s="33"/>
      <c r="L38" s="33"/>
      <c r="M38" s="33"/>
      <c r="N38" s="57" t="str">
        <f>IF(I38="","",VLOOKUP(I38,'listy rozwijane'!$A$5:$I$5,9,0))</f>
        <v>_7_Dokumentacja_powykonawcza</v>
      </c>
      <c r="O38" s="15"/>
      <c r="P38" s="12"/>
      <c r="Q38" s="12"/>
    </row>
    <row r="39" spans="1:19" ht="24.9" customHeight="1" x14ac:dyDescent="0.3">
      <c r="A39" s="59">
        <v>26</v>
      </c>
      <c r="B39" s="99" t="str">
        <f ca="1">IFERROR(CONCATENATE("IB/",VLOOKUP(I39,'listy rozwijane'!$A$5:$D$5,2,0),"/",$H$12,"/",YEAR(TODAY()))," ")</f>
        <v>IB/V.3/xxxx/2022</v>
      </c>
      <c r="C39" s="133" t="str">
        <f>IFERROR(VLOOKUP(I39,'listy rozwijane'!$A$5:$D$5,4,0)," ")</f>
        <v>Protokół odbioru końcowego i przekazania dokumentacji wraz z załącznikami (w tym dokumentacja projektowa powykonawcza)</v>
      </c>
      <c r="D39" s="134"/>
      <c r="E39" s="135"/>
      <c r="F39" s="111" t="e">
        <f t="shared" si="0"/>
        <v>#VALUE!</v>
      </c>
      <c r="G39" s="73" t="str">
        <f>IFERROR(VLOOKUP(I39,'listy rozwijane'!$A$5:$D$5,3,0)," ")</f>
        <v>A</v>
      </c>
      <c r="H39" s="100"/>
      <c r="I39" s="32" t="s">
        <v>43</v>
      </c>
      <c r="J39" s="32"/>
      <c r="K39" s="33"/>
      <c r="L39" s="33"/>
      <c r="M39" s="33"/>
      <c r="N39" s="57" t="str">
        <f>IF(I39="","",VLOOKUP(I39,'listy rozwijane'!$A$5:$I$5,9,0))</f>
        <v>_7_Dokumentacja_powykonawcza</v>
      </c>
      <c r="O39" s="15"/>
      <c r="P39" s="12"/>
      <c r="Q39" s="12"/>
    </row>
    <row r="40" spans="1:19" ht="24.9" customHeight="1" x14ac:dyDescent="0.3">
      <c r="A40" s="59">
        <v>27</v>
      </c>
      <c r="B40" s="99" t="str">
        <f ca="1">IFERROR(CONCATENATE("IB/",VLOOKUP(I40,'listy rozwijane'!$A$5:$D$5,2,0),"/",$H$12,"/",YEAR(TODAY()))," ")</f>
        <v>IB/V.3/xxxx/2022</v>
      </c>
      <c r="C40" s="133" t="str">
        <f>IFERROR(VLOOKUP(I40,'listy rozwijane'!$A$5:$D$5,4,0)," ")</f>
        <v>Protokół odbioru końcowego i przekazania dokumentacji wraz z załącznikami (w tym dokumentacja projektowa powykonawcza)</v>
      </c>
      <c r="D40" s="134"/>
      <c r="E40" s="135"/>
      <c r="F40" s="111" t="e">
        <f t="shared" si="0"/>
        <v>#VALUE!</v>
      </c>
      <c r="G40" s="73" t="str">
        <f>IFERROR(VLOOKUP(I40,'listy rozwijane'!$A$5:$D$5,3,0)," ")</f>
        <v>A</v>
      </c>
      <c r="H40" s="100"/>
      <c r="I40" s="32" t="s">
        <v>43</v>
      </c>
      <c r="J40" s="32"/>
      <c r="K40" s="33"/>
      <c r="L40" s="33"/>
      <c r="M40" s="33"/>
      <c r="N40" s="57" t="str">
        <f>IF(I40="","",VLOOKUP(I40,'listy rozwijane'!$A$5:$I$5,9,0))</f>
        <v>_7_Dokumentacja_powykonawcza</v>
      </c>
      <c r="O40" s="15"/>
      <c r="P40" s="12"/>
      <c r="Q40" s="12"/>
    </row>
    <row r="41" spans="1:19" ht="24.9" customHeight="1" x14ac:dyDescent="0.3">
      <c r="A41" s="59">
        <v>28</v>
      </c>
      <c r="B41" s="99" t="str">
        <f ca="1">IFERROR(CONCATENATE("IB/",VLOOKUP(I41,'listy rozwijane'!$A$5:$D$5,2,0),"/",$H$12,"/",YEAR(TODAY()))," ")</f>
        <v>IB/V.3/xxxx/2022</v>
      </c>
      <c r="C41" s="133" t="str">
        <f>IFERROR(VLOOKUP(I41,'listy rozwijane'!$A$5:$D$5,4,0)," ")</f>
        <v>Protokół odbioru końcowego i przekazania dokumentacji wraz z załącznikami (w tym dokumentacja projektowa powykonawcza)</v>
      </c>
      <c r="D41" s="134"/>
      <c r="E41" s="135"/>
      <c r="F41" s="111" t="e">
        <f t="shared" si="0"/>
        <v>#VALUE!</v>
      </c>
      <c r="G41" s="73" t="str">
        <f>IFERROR(VLOOKUP(I41,'listy rozwijane'!$A$5:$D$5,3,0)," ")</f>
        <v>A</v>
      </c>
      <c r="H41" s="100"/>
      <c r="I41" s="32" t="s">
        <v>43</v>
      </c>
      <c r="J41" s="32"/>
      <c r="K41" s="33"/>
      <c r="L41" s="33"/>
      <c r="M41" s="33"/>
      <c r="N41" s="57" t="str">
        <f>IF(I41="","",VLOOKUP(I41,'listy rozwijane'!$A$5:$I$5,9,0))</f>
        <v>_7_Dokumentacja_powykonawcza</v>
      </c>
      <c r="O41" s="15"/>
      <c r="P41" s="12"/>
      <c r="Q41" s="12"/>
    </row>
    <row r="42" spans="1:19" ht="24.9" customHeight="1" x14ac:dyDescent="0.3">
      <c r="A42" s="59">
        <v>29</v>
      </c>
      <c r="B42" s="99" t="str">
        <f ca="1">IFERROR(CONCATENATE("IB/",VLOOKUP(I42,'listy rozwijane'!$A$5:$D$5,2,0),"/",$H$12,"/",YEAR(TODAY()))," ")</f>
        <v>IB/V.3/xxxx/2022</v>
      </c>
      <c r="C42" s="133" t="str">
        <f>IFERROR(VLOOKUP(I42,'listy rozwijane'!$A$5:$D$5,4,0)," ")</f>
        <v>Protokół odbioru końcowego i przekazania dokumentacji wraz z załącznikami (w tym dokumentacja projektowa powykonawcza)</v>
      </c>
      <c r="D42" s="134"/>
      <c r="E42" s="135"/>
      <c r="F42" s="111" t="e">
        <f t="shared" si="0"/>
        <v>#VALUE!</v>
      </c>
      <c r="G42" s="73" t="str">
        <f>IFERROR(VLOOKUP(I42,'listy rozwijane'!$A$5:$D$5,3,0)," ")</f>
        <v>A</v>
      </c>
      <c r="H42" s="100"/>
      <c r="I42" s="32" t="s">
        <v>43</v>
      </c>
      <c r="J42" s="32"/>
      <c r="K42" s="33"/>
      <c r="L42" s="33"/>
      <c r="M42" s="33"/>
      <c r="N42" s="57" t="str">
        <f>IF(I42="","",VLOOKUP(I42,'listy rozwijane'!$A$5:$I$5,9,0))</f>
        <v>_7_Dokumentacja_powykonawcza</v>
      </c>
      <c r="O42" s="15"/>
      <c r="P42" s="12"/>
      <c r="Q42" s="12"/>
    </row>
    <row r="43" spans="1:19" ht="24.9" customHeight="1" x14ac:dyDescent="0.3">
      <c r="A43" s="59">
        <v>30</v>
      </c>
      <c r="B43" s="99" t="str">
        <f ca="1">IFERROR(CONCATENATE("IB/",VLOOKUP(I43,'listy rozwijane'!$A$5:$D$5,2,0),"/",$H$12,"/",YEAR(TODAY()))," ")</f>
        <v>IB/V.3/xxxx/2022</v>
      </c>
      <c r="C43" s="133" t="str">
        <f>IFERROR(VLOOKUP(I43,'listy rozwijane'!$A$5:$D$5,4,0)," ")</f>
        <v>Protokół odbioru końcowego i przekazania dokumentacji wraz z załącznikami (w tym dokumentacja projektowa powykonawcza)</v>
      </c>
      <c r="D43" s="134"/>
      <c r="E43" s="135"/>
      <c r="F43" s="111" t="e">
        <f t="shared" si="0"/>
        <v>#VALUE!</v>
      </c>
      <c r="G43" s="73" t="str">
        <f>IFERROR(VLOOKUP(I43,'listy rozwijane'!$A$5:$D$5,3,0)," ")</f>
        <v>A</v>
      </c>
      <c r="H43" s="100"/>
      <c r="I43" s="32" t="s">
        <v>43</v>
      </c>
      <c r="J43" s="32"/>
      <c r="K43" s="33"/>
      <c r="L43" s="33"/>
      <c r="M43" s="33"/>
      <c r="N43" s="57" t="str">
        <f>IF(I43="","",VLOOKUP(I43,'listy rozwijane'!$A$5:$I$5,9,0))</f>
        <v>_7_Dokumentacja_powykonawcza</v>
      </c>
      <c r="O43" s="15"/>
      <c r="P43" s="12"/>
      <c r="Q43" s="12"/>
    </row>
  </sheetData>
  <mergeCells count="56">
    <mergeCell ref="A6:B6"/>
    <mergeCell ref="C6:E6"/>
    <mergeCell ref="F6:G6"/>
    <mergeCell ref="A1:H1"/>
    <mergeCell ref="I1:S1"/>
    <mergeCell ref="A2:B3"/>
    <mergeCell ref="C2:F4"/>
    <mergeCell ref="A5:H5"/>
    <mergeCell ref="A7:B7"/>
    <mergeCell ref="C7:E7"/>
    <mergeCell ref="F7:G7"/>
    <mergeCell ref="A8:B8"/>
    <mergeCell ref="C8:E8"/>
    <mergeCell ref="F8:G8"/>
    <mergeCell ref="A11:B11"/>
    <mergeCell ref="C11:E11"/>
    <mergeCell ref="F11:G11"/>
    <mergeCell ref="A12:E12"/>
    <mergeCell ref="F12:G12"/>
    <mergeCell ref="A9:B9"/>
    <mergeCell ref="C9:E9"/>
    <mergeCell ref="F9:G9"/>
    <mergeCell ref="A10:B10"/>
    <mergeCell ref="C10:E10"/>
    <mergeCell ref="F10:G10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3:E43"/>
    <mergeCell ref="C37:E37"/>
    <mergeCell ref="C38:E38"/>
    <mergeCell ref="C39:E39"/>
    <mergeCell ref="C40:E40"/>
    <mergeCell ref="C41:E41"/>
    <mergeCell ref="C42:E42"/>
  </mergeCells>
  <dataValidations count="1">
    <dataValidation type="list" allowBlank="1" showInputMessage="1" sqref="J14:J43">
      <formula1>INDIRECT($N14)</formula1>
    </dataValidation>
  </dataValidations>
  <pageMargins left="0.19685039370078741" right="0.19685039370078741" top="0.19685039370078741" bottom="0.19685039370078741" header="0.19685039370078741" footer="0.19685039370078741"/>
  <pageSetup paperSize="9" scale="46" orientation="landscape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'listy rozwijane'!$A$5</xm:f>
          </x14:formula1>
          <xm:sqref>I14:I43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H43"/>
  <sheetViews>
    <sheetView showGridLines="0" view="pageBreakPreview" zoomScale="90" zoomScaleNormal="96" zoomScaleSheetLayoutView="90" workbookViewId="0">
      <pane ySplit="13" topLeftCell="A14" activePane="bottomLeft" state="frozen"/>
      <selection pane="bottomLeft" activeCell="C14" sqref="C14"/>
    </sheetView>
  </sheetViews>
  <sheetFormatPr defaultColWidth="8" defaultRowHeight="13.2" x14ac:dyDescent="0.3"/>
  <cols>
    <col min="1" max="1" width="16.6640625" style="1" customWidth="1"/>
    <col min="2" max="2" width="19.6640625" style="1" customWidth="1"/>
    <col min="3" max="4" width="38.6640625" style="1" customWidth="1"/>
    <col min="5" max="8" width="20.6640625" style="1" customWidth="1"/>
    <col min="9" max="16384" width="8" style="1"/>
  </cols>
  <sheetData>
    <row r="1" spans="1:8" ht="75" customHeight="1" x14ac:dyDescent="0.3">
      <c r="A1" s="151"/>
      <c r="B1" s="152"/>
      <c r="C1" s="152"/>
      <c r="D1" s="152"/>
      <c r="E1" s="152"/>
      <c r="F1" s="152"/>
      <c r="G1" s="152"/>
      <c r="H1" s="152"/>
    </row>
    <row r="2" spans="1:8" ht="24.9" customHeight="1" x14ac:dyDescent="0.3">
      <c r="A2" s="155"/>
      <c r="B2" s="177"/>
      <c r="C2" s="171" t="s">
        <v>133</v>
      </c>
      <c r="D2" s="172"/>
      <c r="E2" s="172"/>
      <c r="F2" s="173"/>
      <c r="G2" s="101" t="s">
        <v>129</v>
      </c>
      <c r="H2" s="113">
        <f>'0. Metryczka'!D2</f>
        <v>0</v>
      </c>
    </row>
    <row r="3" spans="1:8" ht="24.9" customHeight="1" x14ac:dyDescent="0.3">
      <c r="A3" s="157"/>
      <c r="B3" s="158"/>
      <c r="C3" s="171"/>
      <c r="D3" s="172"/>
      <c r="E3" s="172"/>
      <c r="F3" s="173"/>
      <c r="G3" s="85" t="s">
        <v>130</v>
      </c>
      <c r="H3" s="91">
        <f>'0. Metryczka'!D3</f>
        <v>0</v>
      </c>
    </row>
    <row r="4" spans="1:8" ht="24.9" customHeight="1" x14ac:dyDescent="0.3">
      <c r="A4" s="86" t="s">
        <v>132</v>
      </c>
      <c r="B4" s="87" t="s">
        <v>0</v>
      </c>
      <c r="C4" s="174"/>
      <c r="D4" s="175"/>
      <c r="E4" s="175"/>
      <c r="F4" s="176"/>
      <c r="G4" s="85" t="s">
        <v>131</v>
      </c>
      <c r="H4" s="91"/>
    </row>
    <row r="5" spans="1:8" ht="24.9" customHeight="1" x14ac:dyDescent="0.3">
      <c r="A5" s="131" t="s">
        <v>2</v>
      </c>
      <c r="B5" s="169"/>
      <c r="C5" s="169"/>
      <c r="D5" s="169"/>
      <c r="E5" s="169"/>
      <c r="F5" s="169"/>
      <c r="G5" s="169"/>
      <c r="H5" s="170"/>
    </row>
    <row r="6" spans="1:8" s="8" customFormat="1" ht="24.9" customHeight="1" x14ac:dyDescent="0.25">
      <c r="A6" s="149" t="s">
        <v>3</v>
      </c>
      <c r="B6" s="149"/>
      <c r="C6" s="140" t="str">
        <f>IF('0. Metryczka'!$B$4="","",'0. Metryczka'!$B$4)</f>
        <v/>
      </c>
      <c r="D6" s="141"/>
      <c r="E6" s="178"/>
      <c r="F6" s="146" t="s">
        <v>4</v>
      </c>
      <c r="G6" s="150"/>
      <c r="H6" s="69" t="str">
        <f>IF('0. Metryczka'!$D$4="","",'0. Metryczka'!$D$4)</f>
        <v/>
      </c>
    </row>
    <row r="7" spans="1:8" s="8" customFormat="1" ht="24.9" customHeight="1" x14ac:dyDescent="0.25">
      <c r="A7" s="139" t="s">
        <v>5</v>
      </c>
      <c r="B7" s="139"/>
      <c r="C7" s="140" t="str">
        <f>IF('0. Metryczka'!$B$5="","",'0. Metryczka'!$B$5)</f>
        <v/>
      </c>
      <c r="D7" s="141"/>
      <c r="E7" s="178"/>
      <c r="F7" s="146" t="s">
        <v>6</v>
      </c>
      <c r="G7" s="147"/>
      <c r="H7" s="70" t="str">
        <f>IF('0. Metryczka'!$D$5="","",'0. Metryczka'!$D$5)</f>
        <v/>
      </c>
    </row>
    <row r="8" spans="1:8" s="8" customFormat="1" ht="24.9" customHeight="1" x14ac:dyDescent="0.25">
      <c r="A8" s="139" t="s">
        <v>7</v>
      </c>
      <c r="B8" s="139"/>
      <c r="C8" s="140" t="str">
        <f>IF('0. Metryczka'!$B$6="","",'0. Metryczka'!$B$6)</f>
        <v/>
      </c>
      <c r="D8" s="141"/>
      <c r="E8" s="178"/>
      <c r="F8" s="136" t="s">
        <v>13</v>
      </c>
      <c r="G8" s="148"/>
      <c r="H8" s="71" t="str">
        <f>IF('0. Metryczka'!$D$6="","",'0. Metryczka'!$D$6)</f>
        <v/>
      </c>
    </row>
    <row r="9" spans="1:8" s="8" customFormat="1" ht="24.9" customHeight="1" x14ac:dyDescent="0.25">
      <c r="A9" s="139" t="s">
        <v>8</v>
      </c>
      <c r="B9" s="139"/>
      <c r="C9" s="140" t="str">
        <f>IF('0. Metryczka'!$B$7="","",'0. Metryczka'!$B$7)</f>
        <v/>
      </c>
      <c r="D9" s="141"/>
      <c r="E9" s="178"/>
      <c r="F9" s="142" t="s">
        <v>72</v>
      </c>
      <c r="G9" s="143"/>
      <c r="H9" s="72" t="str">
        <f>IF('0. Metryczka'!$D$7="","",'0. Metryczka'!$D$7)</f>
        <v/>
      </c>
    </row>
    <row r="10" spans="1:8" s="8" customFormat="1" ht="24.9" customHeight="1" x14ac:dyDescent="0.25">
      <c r="A10" s="139" t="s">
        <v>9</v>
      </c>
      <c r="B10" s="139"/>
      <c r="C10" s="140" t="str">
        <f>IF('0. Metryczka'!$B$8="","",'0. Metryczka'!$B$8)</f>
        <v/>
      </c>
      <c r="D10" s="141"/>
      <c r="E10" s="178"/>
      <c r="F10" s="136" t="s">
        <v>137</v>
      </c>
      <c r="G10" s="179"/>
      <c r="H10" s="73">
        <f>IF('0. Metryczka'!$D$8="","",'0. Metryczka'!$D$8)</f>
        <v>0</v>
      </c>
    </row>
    <row r="11" spans="1:8" s="8" customFormat="1" ht="24.9" customHeight="1" x14ac:dyDescent="0.25">
      <c r="A11" s="139" t="s">
        <v>134</v>
      </c>
      <c r="B11" s="139"/>
      <c r="C11" s="140" t="str">
        <f>IF('0. Metryczka'!$B$9="","",'0. Metryczka'!$B$9)</f>
        <v/>
      </c>
      <c r="D11" s="141"/>
      <c r="E11" s="178"/>
      <c r="F11" s="136" t="s">
        <v>135</v>
      </c>
      <c r="G11" s="179"/>
      <c r="H11" s="73" t="str">
        <f>IF('0. Metryczka'!$D$9="","",'0. Metryczka'!$D$9)</f>
        <v/>
      </c>
    </row>
    <row r="12" spans="1:8" ht="24.9" customHeight="1" x14ac:dyDescent="0.3">
      <c r="A12" s="131" t="s">
        <v>68</v>
      </c>
      <c r="B12" s="132"/>
      <c r="C12" s="132"/>
      <c r="D12" s="132"/>
      <c r="E12" s="132"/>
      <c r="F12" s="180"/>
      <c r="G12" s="180"/>
      <c r="H12" s="144"/>
    </row>
    <row r="13" spans="1:8" s="61" customFormat="1" ht="47.25" customHeight="1" x14ac:dyDescent="0.3">
      <c r="A13" s="82" t="s">
        <v>10</v>
      </c>
      <c r="B13" s="82" t="s">
        <v>11</v>
      </c>
      <c r="C13" s="102" t="s">
        <v>142</v>
      </c>
      <c r="D13" s="136" t="s">
        <v>12</v>
      </c>
      <c r="E13" s="137"/>
      <c r="F13" s="82" t="s">
        <v>105</v>
      </c>
      <c r="G13" s="82" t="s">
        <v>106</v>
      </c>
      <c r="H13" s="103" t="s">
        <v>107</v>
      </c>
    </row>
    <row r="14" spans="1:8" s="61" customFormat="1" ht="24.9" customHeight="1" x14ac:dyDescent="0.3">
      <c r="A14" s="59">
        <v>1</v>
      </c>
      <c r="B14" s="63" t="s">
        <v>1</v>
      </c>
      <c r="C14" s="62"/>
      <c r="D14" s="167"/>
      <c r="E14" s="168"/>
      <c r="F14" s="58"/>
      <c r="G14" s="58"/>
      <c r="H14" s="58"/>
    </row>
    <row r="15" spans="1:8" s="61" customFormat="1" ht="24.9" customHeight="1" x14ac:dyDescent="0.3">
      <c r="A15" s="59">
        <v>2</v>
      </c>
      <c r="B15" s="63" t="s">
        <v>1</v>
      </c>
      <c r="C15" s="62"/>
      <c r="D15" s="167"/>
      <c r="E15" s="168"/>
      <c r="F15" s="58"/>
      <c r="G15" s="58"/>
      <c r="H15" s="60"/>
    </row>
    <row r="16" spans="1:8" s="61" customFormat="1" ht="24.9" customHeight="1" x14ac:dyDescent="0.3">
      <c r="A16" s="59">
        <v>3</v>
      </c>
      <c r="B16" s="63" t="s">
        <v>1</v>
      </c>
      <c r="C16" s="62"/>
      <c r="D16" s="167"/>
      <c r="E16" s="168"/>
      <c r="F16" s="58"/>
      <c r="G16" s="58"/>
      <c r="H16" s="58"/>
    </row>
    <row r="17" spans="1:8" s="61" customFormat="1" ht="24.9" customHeight="1" x14ac:dyDescent="0.3">
      <c r="A17" s="59">
        <v>4</v>
      </c>
      <c r="B17" s="63" t="s">
        <v>1</v>
      </c>
      <c r="C17" s="62"/>
      <c r="D17" s="167"/>
      <c r="E17" s="168"/>
      <c r="F17" s="58"/>
      <c r="G17" s="58"/>
      <c r="H17" s="58"/>
    </row>
    <row r="18" spans="1:8" s="61" customFormat="1" ht="24.9" customHeight="1" x14ac:dyDescent="0.3">
      <c r="A18" s="59">
        <v>5</v>
      </c>
      <c r="B18" s="63" t="s">
        <v>1</v>
      </c>
      <c r="C18" s="62"/>
      <c r="D18" s="167"/>
      <c r="E18" s="168"/>
      <c r="F18" s="58"/>
      <c r="G18" s="58"/>
      <c r="H18" s="60"/>
    </row>
    <row r="19" spans="1:8" s="61" customFormat="1" ht="24.9" customHeight="1" x14ac:dyDescent="0.3">
      <c r="A19" s="59">
        <v>6</v>
      </c>
      <c r="B19" s="63" t="s">
        <v>1</v>
      </c>
      <c r="C19" s="62"/>
      <c r="D19" s="167"/>
      <c r="E19" s="168"/>
      <c r="F19" s="58"/>
      <c r="G19" s="58"/>
      <c r="H19" s="60"/>
    </row>
    <row r="20" spans="1:8" s="61" customFormat="1" ht="24.9" customHeight="1" x14ac:dyDescent="0.3">
      <c r="A20" s="59">
        <v>7</v>
      </c>
      <c r="B20" s="63" t="s">
        <v>1</v>
      </c>
      <c r="C20" s="62"/>
      <c r="D20" s="167"/>
      <c r="E20" s="168"/>
      <c r="F20" s="58"/>
      <c r="G20" s="58"/>
      <c r="H20" s="60"/>
    </row>
    <row r="21" spans="1:8" s="61" customFormat="1" ht="24.9" customHeight="1" x14ac:dyDescent="0.3">
      <c r="A21" s="59">
        <v>8</v>
      </c>
      <c r="B21" s="63" t="s">
        <v>1</v>
      </c>
      <c r="C21" s="62"/>
      <c r="D21" s="167"/>
      <c r="E21" s="168"/>
      <c r="F21" s="58"/>
      <c r="G21" s="58"/>
      <c r="H21" s="58"/>
    </row>
    <row r="22" spans="1:8" s="61" customFormat="1" ht="24.9" customHeight="1" x14ac:dyDescent="0.3">
      <c r="A22" s="59">
        <v>9</v>
      </c>
      <c r="B22" s="63" t="s">
        <v>1</v>
      </c>
      <c r="C22" s="62"/>
      <c r="D22" s="167"/>
      <c r="E22" s="168"/>
      <c r="F22" s="58"/>
      <c r="G22" s="58"/>
      <c r="H22" s="60"/>
    </row>
    <row r="23" spans="1:8" s="61" customFormat="1" ht="24.9" customHeight="1" x14ac:dyDescent="0.3">
      <c r="A23" s="59">
        <v>10</v>
      </c>
      <c r="B23" s="63" t="s">
        <v>1</v>
      </c>
      <c r="C23" s="62"/>
      <c r="D23" s="167"/>
      <c r="E23" s="168"/>
      <c r="F23" s="58"/>
      <c r="G23" s="58"/>
      <c r="H23" s="60"/>
    </row>
    <row r="24" spans="1:8" s="61" customFormat="1" ht="24.9" customHeight="1" x14ac:dyDescent="0.3">
      <c r="A24" s="59">
        <v>11</v>
      </c>
      <c r="B24" s="63" t="s">
        <v>1</v>
      </c>
      <c r="C24" s="62"/>
      <c r="D24" s="167"/>
      <c r="E24" s="168"/>
      <c r="F24" s="58"/>
      <c r="G24" s="58"/>
      <c r="H24" s="60"/>
    </row>
    <row r="25" spans="1:8" s="61" customFormat="1" ht="24.9" customHeight="1" x14ac:dyDescent="0.3">
      <c r="A25" s="59">
        <v>12</v>
      </c>
      <c r="B25" s="63" t="s">
        <v>1</v>
      </c>
      <c r="C25" s="62"/>
      <c r="D25" s="167"/>
      <c r="E25" s="168"/>
      <c r="F25" s="58"/>
      <c r="G25" s="58"/>
      <c r="H25" s="58"/>
    </row>
    <row r="26" spans="1:8" s="61" customFormat="1" ht="24.9" customHeight="1" x14ac:dyDescent="0.3">
      <c r="A26" s="59">
        <v>13</v>
      </c>
      <c r="B26" s="63" t="s">
        <v>1</v>
      </c>
      <c r="C26" s="62"/>
      <c r="D26" s="167"/>
      <c r="E26" s="168"/>
      <c r="F26" s="58"/>
      <c r="G26" s="58"/>
      <c r="H26" s="60"/>
    </row>
    <row r="27" spans="1:8" s="61" customFormat="1" ht="24.9" customHeight="1" x14ac:dyDescent="0.3">
      <c r="A27" s="59">
        <v>14</v>
      </c>
      <c r="B27" s="63" t="s">
        <v>1</v>
      </c>
      <c r="C27" s="62"/>
      <c r="D27" s="167"/>
      <c r="E27" s="168"/>
      <c r="F27" s="58"/>
      <c r="G27" s="58"/>
      <c r="H27" s="58"/>
    </row>
    <row r="28" spans="1:8" s="61" customFormat="1" ht="24.9" customHeight="1" x14ac:dyDescent="0.3">
      <c r="A28" s="59">
        <v>15</v>
      </c>
      <c r="B28" s="63" t="s">
        <v>1</v>
      </c>
      <c r="C28" s="62"/>
      <c r="D28" s="167"/>
      <c r="E28" s="168"/>
      <c r="F28" s="58"/>
      <c r="G28" s="58"/>
      <c r="H28" s="58"/>
    </row>
    <row r="29" spans="1:8" s="61" customFormat="1" ht="24.9" customHeight="1" x14ac:dyDescent="0.3">
      <c r="A29" s="59">
        <v>16</v>
      </c>
      <c r="B29" s="63" t="s">
        <v>1</v>
      </c>
      <c r="C29" s="62"/>
      <c r="D29" s="167"/>
      <c r="E29" s="168"/>
      <c r="F29" s="58"/>
      <c r="G29" s="58"/>
      <c r="H29" s="60"/>
    </row>
    <row r="30" spans="1:8" s="61" customFormat="1" ht="24.9" customHeight="1" x14ac:dyDescent="0.3">
      <c r="A30" s="59">
        <v>17</v>
      </c>
      <c r="B30" s="63" t="s">
        <v>1</v>
      </c>
      <c r="C30" s="62"/>
      <c r="D30" s="167"/>
      <c r="E30" s="168"/>
      <c r="F30" s="58"/>
      <c r="G30" s="58"/>
      <c r="H30" s="58"/>
    </row>
    <row r="31" spans="1:8" s="61" customFormat="1" ht="24.9" customHeight="1" x14ac:dyDescent="0.3">
      <c r="A31" s="59">
        <v>18</v>
      </c>
      <c r="B31" s="63" t="s">
        <v>1</v>
      </c>
      <c r="C31" s="62"/>
      <c r="D31" s="167"/>
      <c r="E31" s="168"/>
      <c r="F31" s="58"/>
      <c r="G31" s="58"/>
      <c r="H31" s="60"/>
    </row>
    <row r="32" spans="1:8" s="61" customFormat="1" ht="24.9" customHeight="1" x14ac:dyDescent="0.3">
      <c r="A32" s="59">
        <v>19</v>
      </c>
      <c r="B32" s="63" t="s">
        <v>1</v>
      </c>
      <c r="C32" s="62"/>
      <c r="D32" s="167"/>
      <c r="E32" s="168"/>
      <c r="F32" s="58"/>
      <c r="G32" s="58"/>
      <c r="H32" s="58"/>
    </row>
    <row r="33" spans="1:8" s="61" customFormat="1" ht="24.9" customHeight="1" x14ac:dyDescent="0.3">
      <c r="A33" s="59">
        <v>20</v>
      </c>
      <c r="B33" s="63" t="s">
        <v>1</v>
      </c>
      <c r="C33" s="62"/>
      <c r="D33" s="167"/>
      <c r="E33" s="168"/>
      <c r="F33" s="58"/>
      <c r="G33" s="58"/>
      <c r="H33" s="58"/>
    </row>
    <row r="34" spans="1:8" s="61" customFormat="1" ht="24.9" customHeight="1" x14ac:dyDescent="0.3">
      <c r="A34" s="59">
        <v>21</v>
      </c>
      <c r="B34" s="63" t="s">
        <v>1</v>
      </c>
      <c r="C34" s="62"/>
      <c r="D34" s="167"/>
      <c r="E34" s="168"/>
      <c r="F34" s="58"/>
      <c r="G34" s="58"/>
      <c r="H34" s="60"/>
    </row>
    <row r="35" spans="1:8" s="61" customFormat="1" ht="24.9" customHeight="1" x14ac:dyDescent="0.3">
      <c r="A35" s="59">
        <v>22</v>
      </c>
      <c r="B35" s="63" t="s">
        <v>1</v>
      </c>
      <c r="C35" s="62"/>
      <c r="D35" s="167"/>
      <c r="E35" s="168"/>
      <c r="F35" s="58"/>
      <c r="G35" s="58"/>
      <c r="H35" s="60"/>
    </row>
    <row r="36" spans="1:8" s="61" customFormat="1" ht="24.9" customHeight="1" x14ac:dyDescent="0.3">
      <c r="A36" s="59">
        <v>23</v>
      </c>
      <c r="B36" s="63" t="s">
        <v>1</v>
      </c>
      <c r="C36" s="62"/>
      <c r="D36" s="167"/>
      <c r="E36" s="168"/>
      <c r="F36" s="58"/>
      <c r="G36" s="58"/>
      <c r="H36" s="58"/>
    </row>
    <row r="37" spans="1:8" s="61" customFormat="1" ht="24.9" customHeight="1" x14ac:dyDescent="0.3">
      <c r="A37" s="59">
        <v>24</v>
      </c>
      <c r="B37" s="63" t="s">
        <v>1</v>
      </c>
      <c r="C37" s="62"/>
      <c r="D37" s="167"/>
      <c r="E37" s="168"/>
      <c r="F37" s="58"/>
      <c r="G37" s="58"/>
      <c r="H37" s="60"/>
    </row>
    <row r="38" spans="1:8" s="61" customFormat="1" ht="24.9" customHeight="1" x14ac:dyDescent="0.3">
      <c r="A38" s="59">
        <v>25</v>
      </c>
      <c r="B38" s="63" t="s">
        <v>1</v>
      </c>
      <c r="C38" s="62"/>
      <c r="D38" s="167"/>
      <c r="E38" s="168"/>
      <c r="F38" s="58"/>
      <c r="G38" s="58"/>
      <c r="H38" s="58"/>
    </row>
    <row r="39" spans="1:8" s="61" customFormat="1" ht="24.9" customHeight="1" x14ac:dyDescent="0.3">
      <c r="A39" s="59">
        <v>26</v>
      </c>
      <c r="B39" s="63" t="s">
        <v>1</v>
      </c>
      <c r="C39" s="62"/>
      <c r="D39" s="167"/>
      <c r="E39" s="168"/>
      <c r="F39" s="58"/>
      <c r="G39" s="58"/>
      <c r="H39" s="58"/>
    </row>
    <row r="40" spans="1:8" s="61" customFormat="1" ht="24.9" customHeight="1" x14ac:dyDescent="0.3">
      <c r="A40" s="59">
        <v>27</v>
      </c>
      <c r="B40" s="63" t="s">
        <v>1</v>
      </c>
      <c r="C40" s="62"/>
      <c r="D40" s="167"/>
      <c r="E40" s="168"/>
      <c r="F40" s="58"/>
      <c r="G40" s="58"/>
      <c r="H40" s="60"/>
    </row>
    <row r="41" spans="1:8" s="61" customFormat="1" ht="24.9" customHeight="1" x14ac:dyDescent="0.3">
      <c r="A41" s="59">
        <v>28</v>
      </c>
      <c r="B41" s="63" t="s">
        <v>1</v>
      </c>
      <c r="C41" s="62"/>
      <c r="D41" s="167"/>
      <c r="E41" s="168"/>
      <c r="F41" s="58"/>
      <c r="G41" s="58"/>
      <c r="H41" s="58"/>
    </row>
    <row r="42" spans="1:8" s="61" customFormat="1" ht="24.9" customHeight="1" x14ac:dyDescent="0.3">
      <c r="A42" s="59">
        <v>29</v>
      </c>
      <c r="B42" s="63" t="s">
        <v>1</v>
      </c>
      <c r="C42" s="62"/>
      <c r="D42" s="167"/>
      <c r="E42" s="168"/>
      <c r="F42" s="58"/>
      <c r="G42" s="58"/>
      <c r="H42" s="60"/>
    </row>
    <row r="43" spans="1:8" s="61" customFormat="1" ht="24.9" customHeight="1" x14ac:dyDescent="0.3">
      <c r="A43" s="59">
        <v>30</v>
      </c>
      <c r="B43" s="63" t="s">
        <v>1</v>
      </c>
      <c r="C43" s="62"/>
      <c r="D43" s="167"/>
      <c r="E43" s="168"/>
      <c r="F43" s="58"/>
      <c r="G43" s="58"/>
      <c r="H43" s="58"/>
    </row>
  </sheetData>
  <autoFilter ref="A13:H43">
    <filterColumn colId="3" showButton="0"/>
  </autoFilter>
  <mergeCells count="54">
    <mergeCell ref="F10:G10"/>
    <mergeCell ref="A12:H12"/>
    <mergeCell ref="A7:B7"/>
    <mergeCell ref="C7:E7"/>
    <mergeCell ref="F7:G7"/>
    <mergeCell ref="A8:B8"/>
    <mergeCell ref="C8:E8"/>
    <mergeCell ref="F8:G8"/>
    <mergeCell ref="A9:B9"/>
    <mergeCell ref="C9:E9"/>
    <mergeCell ref="F9:G9"/>
    <mergeCell ref="A10:B10"/>
    <mergeCell ref="C10:E10"/>
    <mergeCell ref="A11:B11"/>
    <mergeCell ref="C11:E11"/>
    <mergeCell ref="F11:G11"/>
    <mergeCell ref="A1:H1"/>
    <mergeCell ref="A5:H5"/>
    <mergeCell ref="C2:F4"/>
    <mergeCell ref="A2:B3"/>
    <mergeCell ref="A6:B6"/>
    <mergeCell ref="C6:E6"/>
    <mergeCell ref="F6:G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2:E42"/>
    <mergeCell ref="D43:E43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</mergeCells>
  <dataValidations count="2">
    <dataValidation type="date" allowBlank="1" showInputMessage="1" showErrorMessage="1" sqref="B14:B43">
      <formula1>36526</formula1>
      <formula2>402133</formula2>
    </dataValidation>
    <dataValidation type="list" allowBlank="1" showInputMessage="1" sqref="C14:C43">
      <formula1>_7_Dokumentacja_powykonawcza</formula1>
    </dataValidation>
  </dataValidations>
  <pageMargins left="0.31496062992125984" right="0.31496062992125984" top="0.19685039370078741" bottom="0.35433070866141736" header="0.19685039370078741" footer="0.31496062992125984"/>
  <pageSetup paperSize="9" scale="4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'listy rozwijane'!$B$1:$B$2</xm:f>
          </x14:formula1>
          <xm:sqref>F14:F43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showGridLines="0" view="pageBreakPreview" zoomScaleNormal="96" zoomScaleSheetLayoutView="100" workbookViewId="0">
      <pane ySplit="1" topLeftCell="A2" activePane="bottomLeft" state="frozen"/>
      <selection pane="bottomLeft" activeCell="B10" sqref="B10:C10"/>
    </sheetView>
  </sheetViews>
  <sheetFormatPr defaultColWidth="8" defaultRowHeight="15.6" x14ac:dyDescent="0.3"/>
  <cols>
    <col min="1" max="1" width="6.33203125" style="1" customWidth="1"/>
    <col min="2" max="2" width="10.109375" style="13" customWidth="1"/>
    <col min="3" max="3" width="10.109375" style="1" customWidth="1"/>
    <col min="4" max="4" width="10.6640625" style="1" customWidth="1"/>
    <col min="5" max="5" width="6.33203125" style="1" customWidth="1"/>
    <col min="6" max="7" width="10.109375" style="1" customWidth="1"/>
    <col min="8" max="8" width="6.33203125" style="1" customWidth="1"/>
    <col min="9" max="10" width="10.109375" style="1" customWidth="1"/>
    <col min="11" max="11" width="6.33203125" style="1" customWidth="1"/>
    <col min="12" max="13" width="10.109375" style="1" customWidth="1"/>
    <col min="14" max="16384" width="8" style="1"/>
  </cols>
  <sheetData>
    <row r="1" spans="1:13" hidden="1" x14ac:dyDescent="0.3"/>
    <row r="2" spans="1:13" ht="129" customHeight="1" x14ac:dyDescent="0.3">
      <c r="A2" s="206"/>
      <c r="B2" s="207"/>
      <c r="C2" s="207"/>
      <c r="E2" s="206"/>
      <c r="F2" s="207"/>
      <c r="G2" s="207"/>
      <c r="H2" s="206"/>
      <c r="I2" s="207"/>
      <c r="J2" s="207"/>
      <c r="K2" s="206"/>
      <c r="L2" s="207"/>
      <c r="M2" s="207"/>
    </row>
    <row r="3" spans="1:13" ht="13.5" customHeight="1" x14ac:dyDescent="0.3">
      <c r="A3" s="208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B3" s="209"/>
      <c r="C3" s="210"/>
      <c r="E3" s="208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F3" s="209"/>
      <c r="G3" s="210"/>
      <c r="H3" s="208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I3" s="209"/>
      <c r="J3" s="210"/>
      <c r="K3" s="208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L3" s="209"/>
      <c r="M3" s="210"/>
    </row>
    <row r="4" spans="1:13" ht="20.25" customHeight="1" x14ac:dyDescent="0.3">
      <c r="A4" s="200" t="str">
        <f>IF('0. Metryczka'!$D$6="","",'0. Metryczka'!$D$6)</f>
        <v/>
      </c>
      <c r="B4" s="201"/>
      <c r="C4" s="202"/>
      <c r="E4" s="200" t="str">
        <f>IF('0. Metryczka'!$D$6="","",'0. Metryczka'!$D$6)</f>
        <v/>
      </c>
      <c r="F4" s="201"/>
      <c r="G4" s="202"/>
      <c r="H4" s="200" t="str">
        <f>IF('0. Metryczka'!$D$6="","",'0. Metryczka'!$D$6)</f>
        <v/>
      </c>
      <c r="I4" s="201"/>
      <c r="J4" s="202"/>
      <c r="K4" s="200" t="str">
        <f>IF('0. Metryczka'!$D$6="","",'0. Metryczka'!$D$6)</f>
        <v/>
      </c>
      <c r="L4" s="201"/>
      <c r="M4" s="202"/>
    </row>
    <row r="5" spans="1:13" ht="45" customHeight="1" x14ac:dyDescent="0.3">
      <c r="A5" s="203" t="e">
        <f>VLOOKUP('0. Metryczka'!$D$6,'listy rozwijane'!$B$10:$C$21,2,0)</f>
        <v>#N/A</v>
      </c>
      <c r="B5" s="204"/>
      <c r="C5" s="205"/>
      <c r="E5" s="203" t="e">
        <f>VLOOKUP('0. Metryczka'!$D$6,'listy rozwijane'!$B$10:$C$21,2,0)</f>
        <v>#N/A</v>
      </c>
      <c r="F5" s="204"/>
      <c r="G5" s="205"/>
      <c r="H5" s="203" t="e">
        <f>VLOOKUP('0. Metryczka'!$D$6,'listy rozwijane'!$B$10:$C$21,2,0)</f>
        <v>#N/A</v>
      </c>
      <c r="I5" s="204"/>
      <c r="J5" s="205"/>
      <c r="K5" s="203" t="e">
        <f>VLOOKUP('0. Metryczka'!$D$6,'listy rozwijane'!$B$10:$C$21,2,0)</f>
        <v>#N/A</v>
      </c>
      <c r="L5" s="204"/>
      <c r="M5" s="205"/>
    </row>
    <row r="6" spans="1:13" ht="20.25" customHeight="1" x14ac:dyDescent="0.3">
      <c r="A6" s="74" t="str">
        <f>IF('0. Metryczka'!$D$7="","",'0. Metryczka'!$D$7)</f>
        <v/>
      </c>
      <c r="B6" s="195">
        <f>'0. Metryczka'!$B$5</f>
        <v>0</v>
      </c>
      <c r="C6" s="196"/>
      <c r="E6" s="74" t="str">
        <f>IF('0. Metryczka'!$D$7="","",'0. Metryczka'!$D$7)</f>
        <v/>
      </c>
      <c r="F6" s="195">
        <f>'0. Metryczka'!$B$5</f>
        <v>0</v>
      </c>
      <c r="G6" s="196"/>
      <c r="H6" s="74" t="str">
        <f>IF('0. Metryczka'!$D$7="","",'0. Metryczka'!$D$7)</f>
        <v/>
      </c>
      <c r="I6" s="195">
        <f>'0. Metryczka'!$B$5</f>
        <v>0</v>
      </c>
      <c r="J6" s="196"/>
      <c r="K6" s="74" t="str">
        <f>IF('0. Metryczka'!$D$7="","",'0. Metryczka'!$D$7)</f>
        <v/>
      </c>
      <c r="L6" s="195">
        <f>'0. Metryczka'!$B$5</f>
        <v>0</v>
      </c>
      <c r="M6" s="196"/>
    </row>
    <row r="7" spans="1:13" ht="36.75" customHeight="1" x14ac:dyDescent="0.3">
      <c r="A7" s="197">
        <f>'0. Metryczka'!$B$4</f>
        <v>0</v>
      </c>
      <c r="B7" s="198"/>
      <c r="C7" s="199"/>
      <c r="E7" s="197">
        <f>'0. Metryczka'!$B$4</f>
        <v>0</v>
      </c>
      <c r="F7" s="198"/>
      <c r="G7" s="199"/>
      <c r="H7" s="197">
        <f>'0. Metryczka'!$B$4</f>
        <v>0</v>
      </c>
      <c r="I7" s="198"/>
      <c r="J7" s="199"/>
      <c r="K7" s="197">
        <f>'0. Metryczka'!$B$4</f>
        <v>0</v>
      </c>
      <c r="L7" s="198"/>
      <c r="M7" s="199"/>
    </row>
    <row r="8" spans="1:13" s="123" customFormat="1" ht="63" customHeight="1" x14ac:dyDescent="0.35">
      <c r="A8" s="190" t="s">
        <v>55</v>
      </c>
      <c r="B8" s="191"/>
      <c r="C8" s="192"/>
      <c r="E8" s="190" t="s">
        <v>55</v>
      </c>
      <c r="F8" s="191"/>
      <c r="G8" s="192"/>
      <c r="H8" s="190" t="s">
        <v>55</v>
      </c>
      <c r="I8" s="191"/>
      <c r="J8" s="192"/>
      <c r="K8" s="190" t="s">
        <v>55</v>
      </c>
      <c r="L8" s="191"/>
      <c r="M8" s="192"/>
    </row>
    <row r="9" spans="1:13" ht="13.5" customHeight="1" x14ac:dyDescent="0.3">
      <c r="A9" s="21" t="s">
        <v>56</v>
      </c>
      <c r="B9" s="193"/>
      <c r="C9" s="194"/>
      <c r="E9" s="21" t="s">
        <v>56</v>
      </c>
      <c r="F9" s="193"/>
      <c r="G9" s="194"/>
      <c r="H9" s="21" t="s">
        <v>56</v>
      </c>
      <c r="I9" s="193"/>
      <c r="J9" s="194"/>
      <c r="K9" s="21" t="s">
        <v>56</v>
      </c>
      <c r="L9" s="193"/>
      <c r="M9" s="194"/>
    </row>
    <row r="10" spans="1:13" ht="13.5" customHeight="1" x14ac:dyDescent="0.3">
      <c r="A10" s="22" t="s">
        <v>56</v>
      </c>
      <c r="B10" s="186"/>
      <c r="C10" s="187"/>
      <c r="E10" s="22" t="s">
        <v>56</v>
      </c>
      <c r="F10" s="186"/>
      <c r="G10" s="187"/>
      <c r="H10" s="22" t="s">
        <v>56</v>
      </c>
      <c r="I10" s="186"/>
      <c r="J10" s="187"/>
      <c r="K10" s="22" t="s">
        <v>56</v>
      </c>
      <c r="L10" s="186"/>
      <c r="M10" s="187"/>
    </row>
    <row r="11" spans="1:13" ht="14.25" customHeight="1" x14ac:dyDescent="0.3">
      <c r="A11" s="21" t="s">
        <v>57</v>
      </c>
      <c r="B11" s="188">
        <v>1</v>
      </c>
      <c r="C11" s="189"/>
      <c r="E11" s="21" t="s">
        <v>57</v>
      </c>
      <c r="F11" s="188">
        <v>1</v>
      </c>
      <c r="G11" s="189"/>
      <c r="H11" s="21" t="s">
        <v>57</v>
      </c>
      <c r="I11" s="188">
        <v>1</v>
      </c>
      <c r="J11" s="189"/>
      <c r="K11" s="21" t="s">
        <v>57</v>
      </c>
      <c r="L11" s="188">
        <v>1</v>
      </c>
      <c r="M11" s="189"/>
    </row>
    <row r="12" spans="1:13" ht="14.25" customHeight="1" x14ac:dyDescent="0.3">
      <c r="A12" s="22" t="s">
        <v>58</v>
      </c>
      <c r="B12" s="64">
        <f>'0. Metryczka'!$D$8</f>
        <v>0</v>
      </c>
      <c r="C12" s="65">
        <f>'0. Metryczka'!$D$9</f>
        <v>0</v>
      </c>
      <c r="E12" s="22" t="s">
        <v>58</v>
      </c>
      <c r="F12" s="64">
        <f>'0. Metryczka'!$D$8</f>
        <v>0</v>
      </c>
      <c r="G12" s="65">
        <f>'0. Metryczka'!$D$9</f>
        <v>0</v>
      </c>
      <c r="H12" s="22" t="s">
        <v>58</v>
      </c>
      <c r="I12" s="64">
        <f>'0. Metryczka'!$D$8</f>
        <v>0</v>
      </c>
      <c r="J12" s="65">
        <f>'0. Metryczka'!$D$9</f>
        <v>0</v>
      </c>
      <c r="K12" s="22" t="s">
        <v>58</v>
      </c>
      <c r="L12" s="64">
        <f>'0. Metryczka'!$D$8</f>
        <v>0</v>
      </c>
      <c r="M12" s="65">
        <f>'0. Metryczka'!$D$9</f>
        <v>0</v>
      </c>
    </row>
    <row r="13" spans="1:13" ht="39" customHeight="1" x14ac:dyDescent="0.3">
      <c r="A13" s="181" t="s">
        <v>59</v>
      </c>
      <c r="B13" s="182"/>
      <c r="C13" s="23">
        <f>VLOOKUP($A$8,'listy rozwijane'!$G$5:$H$5,2,0)</f>
        <v>7</v>
      </c>
      <c r="E13" s="181" t="s">
        <v>59</v>
      </c>
      <c r="F13" s="182"/>
      <c r="G13" s="23">
        <f>VLOOKUP($E$8,'listy rozwijane'!$G$5:$H$5,2,0)</f>
        <v>7</v>
      </c>
      <c r="H13" s="181" t="s">
        <v>59</v>
      </c>
      <c r="I13" s="182"/>
      <c r="J13" s="23">
        <f>VLOOKUP($H$8,'listy rozwijane'!$G$5:$H$5,2,0)</f>
        <v>7</v>
      </c>
      <c r="K13" s="181" t="s">
        <v>59</v>
      </c>
      <c r="L13" s="182"/>
      <c r="M13" s="23">
        <f>VLOOKUP($K$8,'listy rozwijane'!$G$5:$H$5,2,0)</f>
        <v>7</v>
      </c>
    </row>
    <row r="14" spans="1:13" ht="34.5" customHeight="1" x14ac:dyDescent="0.3">
      <c r="A14" s="183"/>
      <c r="B14" s="184"/>
      <c r="C14" s="185"/>
      <c r="E14" s="183"/>
      <c r="F14" s="184"/>
      <c r="G14" s="185"/>
      <c r="H14" s="183"/>
      <c r="I14" s="184"/>
      <c r="J14" s="185"/>
      <c r="K14" s="183"/>
      <c r="L14" s="184"/>
      <c r="M14" s="185"/>
    </row>
    <row r="15" spans="1:13" x14ac:dyDescent="0.3">
      <c r="A15" s="121" t="str">
        <f>IF(A8="","",VLOOKUP(A8,'listy rozwijane'!$G$5:$J$5,4,0))</f>
        <v>DOKUMENTACJA_POWYKONAWCZA</v>
      </c>
      <c r="B15" s="122"/>
      <c r="C15" s="121"/>
      <c r="D15" s="121"/>
      <c r="E15" s="121" t="str">
        <f>IF(E8="","",VLOOKUP(E8,'listy rozwijane'!$G$5:$J$5,4,0))</f>
        <v>DOKUMENTACJA_POWYKONAWCZA</v>
      </c>
      <c r="F15" s="122"/>
      <c r="G15" s="121"/>
      <c r="H15" s="121" t="str">
        <f>IF(H8="","",VLOOKUP(H8,'listy rozwijane'!$G$5:$J$5,4,0))</f>
        <v>DOKUMENTACJA_POWYKONAWCZA</v>
      </c>
      <c r="I15" s="122"/>
      <c r="J15" s="121"/>
      <c r="K15" s="121" t="str">
        <f>IF(K8="","",VLOOKUP(K8,'listy rozwijane'!$G$5:$J$5,4,0))</f>
        <v>DOKUMENTACJA_POWYKONAWCZA</v>
      </c>
      <c r="L15" s="122"/>
    </row>
  </sheetData>
  <mergeCells count="48">
    <mergeCell ref="A2:C2"/>
    <mergeCell ref="E2:G2"/>
    <mergeCell ref="H2:J2"/>
    <mergeCell ref="K2:M2"/>
    <mergeCell ref="A3:C3"/>
    <mergeCell ref="E3:G3"/>
    <mergeCell ref="H3:J3"/>
    <mergeCell ref="K3:M3"/>
    <mergeCell ref="A4:C4"/>
    <mergeCell ref="E4:G4"/>
    <mergeCell ref="H4:J4"/>
    <mergeCell ref="K4:M4"/>
    <mergeCell ref="A5:C5"/>
    <mergeCell ref="E5:G5"/>
    <mergeCell ref="H5:J5"/>
    <mergeCell ref="K5:M5"/>
    <mergeCell ref="B6:C6"/>
    <mergeCell ref="F6:G6"/>
    <mergeCell ref="I6:J6"/>
    <mergeCell ref="L6:M6"/>
    <mergeCell ref="A7:C7"/>
    <mergeCell ref="E7:G7"/>
    <mergeCell ref="H7:J7"/>
    <mergeCell ref="K7:M7"/>
    <mergeCell ref="A8:C8"/>
    <mergeCell ref="E8:G8"/>
    <mergeCell ref="H8:J8"/>
    <mergeCell ref="K8:M8"/>
    <mergeCell ref="B9:C9"/>
    <mergeCell ref="F9:G9"/>
    <mergeCell ref="I9:J9"/>
    <mergeCell ref="L9:M9"/>
    <mergeCell ref="B10:C10"/>
    <mergeCell ref="F10:G10"/>
    <mergeCell ref="I10:J10"/>
    <mergeCell ref="L10:M10"/>
    <mergeCell ref="B11:C11"/>
    <mergeCell ref="F11:G11"/>
    <mergeCell ref="I11:J11"/>
    <mergeCell ref="L11:M11"/>
    <mergeCell ref="A13:B13"/>
    <mergeCell ref="E13:F13"/>
    <mergeCell ref="H13:I13"/>
    <mergeCell ref="K13:L13"/>
    <mergeCell ref="A14:C14"/>
    <mergeCell ref="E14:G14"/>
    <mergeCell ref="H14:J14"/>
    <mergeCell ref="K14:M14"/>
  </mergeCells>
  <dataValidations count="5">
    <dataValidation type="list" allowBlank="1" showInputMessage="1" sqref="B9:C10">
      <formula1>INDIRECT($A$15)</formula1>
    </dataValidation>
    <dataValidation type="list" allowBlank="1" showInputMessage="1" sqref="F9:G10">
      <formula1>INDIRECT($E$15)</formula1>
    </dataValidation>
    <dataValidation type="list" allowBlank="1" showInputMessage="1" sqref="I9:J10">
      <formula1>INDIRECT($H$15)</formula1>
    </dataValidation>
    <dataValidation type="list" allowBlank="1" showInputMessage="1" sqref="L9:M10">
      <formula1>INDIRECT($K$15)</formula1>
    </dataValidation>
    <dataValidation type="list" allowBlank="1" showInputMessage="1" showErrorMessage="1" sqref="E8:M8">
      <formula1>$G$5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7D19F8D5-AFFD-4AEB-B685-84A437D1097B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14:cfRule type="expression" priority="10" id="{C8281273-760B-4B03-8CEA-7A5001591725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7" id="{066C81C7-8D8F-4976-93EA-2E56FD50B362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14:cfRule type="expression" priority="8" id="{BFAFF4F5-0441-4CFD-BA6F-ACB4512216C6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m:sqref>E14:G14</xm:sqref>
        </x14:conditionalFormatting>
        <x14:conditionalFormatting xmlns:xm="http://schemas.microsoft.com/office/excel/2006/main">
          <x14:cfRule type="expression" priority="5" id="{9DC33087-07B6-4515-A694-61729506C395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14:cfRule type="expression" priority="6" id="{1556E7E0-BB72-41B3-B0BB-4F035BE69BDD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m:sqref>H14:J14</xm:sqref>
        </x14:conditionalFormatting>
        <x14:conditionalFormatting xmlns:xm="http://schemas.microsoft.com/office/excel/2006/main">
          <x14:cfRule type="expression" priority="3" id="{F59DF8EB-DC59-4B28-BD72-EE4BC2D7BE61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14:cfRule type="expression" priority="4" id="{7C4E1656-786E-459C-BDC5-9A63BACCC6C9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m:sqref>K14:M14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'listy rozwijane'!$G$5</xm:f>
          </x14:formula1>
          <xm:sqref>A8:C8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showGridLines="0" view="pageBreakPreview" zoomScale="130" zoomScaleNormal="96" zoomScaleSheetLayoutView="130" workbookViewId="0">
      <pane ySplit="1" topLeftCell="A2" activePane="bottomLeft" state="frozen"/>
      <selection pane="bottomLeft" activeCell="A8" sqref="A8:C8"/>
    </sheetView>
  </sheetViews>
  <sheetFormatPr defaultColWidth="8" defaultRowHeight="15.6" x14ac:dyDescent="0.3"/>
  <cols>
    <col min="1" max="1" width="5.33203125" style="1" customWidth="1"/>
    <col min="2" max="2" width="5" style="13" customWidth="1"/>
    <col min="3" max="3" width="4.5546875" style="1" customWidth="1"/>
    <col min="4" max="4" width="10.6640625" style="1" customWidth="1"/>
    <col min="5" max="5" width="5.33203125" style="1" customWidth="1"/>
    <col min="6" max="6" width="5" style="1" customWidth="1"/>
    <col min="7" max="7" width="4.5546875" style="1" customWidth="1"/>
    <col min="8" max="8" width="5.33203125" style="1" customWidth="1"/>
    <col min="9" max="9" width="5" style="1" customWidth="1"/>
    <col min="10" max="10" width="4.5546875" style="1" customWidth="1"/>
    <col min="11" max="11" width="5.33203125" style="1" customWidth="1"/>
    <col min="12" max="12" width="5" style="1" customWidth="1"/>
    <col min="13" max="13" width="4.5546875" style="1" customWidth="1"/>
    <col min="14" max="16384" width="8" style="1"/>
  </cols>
  <sheetData>
    <row r="1" spans="1:13" hidden="1" x14ac:dyDescent="0.3"/>
    <row r="2" spans="1:13" ht="114" customHeight="1" x14ac:dyDescent="0.3">
      <c r="A2" s="206"/>
      <c r="B2" s="207"/>
      <c r="C2" s="207"/>
      <c r="E2" s="206"/>
      <c r="F2" s="207"/>
      <c r="G2" s="207"/>
      <c r="H2" s="206"/>
      <c r="I2" s="207"/>
      <c r="J2" s="207"/>
      <c r="K2" s="206"/>
      <c r="L2" s="207"/>
      <c r="M2" s="207"/>
    </row>
    <row r="3" spans="1:13" ht="16.5" customHeight="1" x14ac:dyDescent="0.3">
      <c r="A3" s="231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B3" s="231"/>
      <c r="C3" s="231"/>
      <c r="E3" s="231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F3" s="231"/>
      <c r="G3" s="231"/>
      <c r="H3" s="231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I3" s="231"/>
      <c r="J3" s="231"/>
      <c r="K3" s="231" t="str">
        <f>IF(OR('0. Metryczka'!$D$6='listy rozwijane'!$B$11,'0. Metryczka'!$D$6='listy rozwijane'!$B$12,'0. Metryczka'!$D$6='listy rozwijane'!$B$13,'0. Metryczka'!$D$6='listy rozwijane'!$B$14,'0. Metryczka'!$D$6='listy rozwijane'!$B$15,'0. Metryczka'!$D$6='listy rozwijane'!$B$16,'0. Metryczka'!$D$6='listy rozwijane'!$B$17,'0. Metryczka'!$D$6='listy rozwijane'!$B$18,'0. Metryczka'!$D$6='listy rozwijane'!$B$19,'0. Metryczka'!$D$6='listy rozwijane'!$B$20,'0. Metryczka'!$D$6='listy rozwijane'!$B$21),'listy rozwijane'!$C$2,IF('0. Metryczka'!$D$6='listy rozwijane'!$B$10,'listy rozwijane'!$C$1,""))</f>
        <v>Jednostka Realizująca Projekt</v>
      </c>
      <c r="L3" s="231"/>
      <c r="M3" s="231"/>
    </row>
    <row r="4" spans="1:13" ht="18" customHeight="1" x14ac:dyDescent="0.3">
      <c r="A4" s="228" t="str">
        <f>IF('0. Metryczka'!$D$6="","",'0. Metryczka'!$D$6)</f>
        <v/>
      </c>
      <c r="B4" s="228"/>
      <c r="C4" s="228"/>
      <c r="E4" s="228" t="str">
        <f>IF('0. Metryczka'!$D$6="","",'0. Metryczka'!$D$6)</f>
        <v/>
      </c>
      <c r="F4" s="228"/>
      <c r="G4" s="228"/>
      <c r="H4" s="228" t="str">
        <f>IF('0. Metryczka'!$D$6="","",'0. Metryczka'!$D$6)</f>
        <v/>
      </c>
      <c r="I4" s="228"/>
      <c r="J4" s="228"/>
      <c r="K4" s="228" t="str">
        <f>IF('0. Metryczka'!$D$6="","",'0. Metryczka'!$D$6)</f>
        <v/>
      </c>
      <c r="L4" s="228"/>
      <c r="M4" s="228"/>
    </row>
    <row r="5" spans="1:13" s="126" customFormat="1" ht="36.75" customHeight="1" x14ac:dyDescent="0.3">
      <c r="A5" s="229" t="e">
        <f>VLOOKUP('0. Metryczka'!$D$6,'listy rozwijane'!$B$10:$C$21,2,0)</f>
        <v>#N/A</v>
      </c>
      <c r="B5" s="230"/>
      <c r="C5" s="230"/>
      <c r="E5" s="229" t="e">
        <f>VLOOKUP('0. Metryczka'!$D$6,'listy rozwijane'!$B$10:$C$21,2,0)</f>
        <v>#N/A</v>
      </c>
      <c r="F5" s="230"/>
      <c r="G5" s="230"/>
      <c r="H5" s="229" t="e">
        <f>VLOOKUP('0. Metryczka'!$D$6,'listy rozwijane'!$B$10:$C$21,2,0)</f>
        <v>#N/A</v>
      </c>
      <c r="I5" s="230"/>
      <c r="J5" s="230"/>
      <c r="K5" s="229" t="e">
        <f>VLOOKUP('0. Metryczka'!$D$6,'listy rozwijane'!$B$10:$C$21,2,0)</f>
        <v>#N/A</v>
      </c>
      <c r="L5" s="230"/>
      <c r="M5" s="230"/>
    </row>
    <row r="6" spans="1:13" ht="19.5" customHeight="1" x14ac:dyDescent="0.3">
      <c r="A6" s="74" t="str">
        <f>IF('0. Metryczka'!$D$7="","",'0. Metryczka'!$D$7)</f>
        <v/>
      </c>
      <c r="B6" s="224">
        <f>'0. Metryczka'!$B$5</f>
        <v>0</v>
      </c>
      <c r="C6" s="225"/>
      <c r="E6" s="74" t="str">
        <f>IF('0. Metryczka'!$D$7="","",'0. Metryczka'!$D$7)</f>
        <v/>
      </c>
      <c r="F6" s="224">
        <f>'0. Metryczka'!$B$5</f>
        <v>0</v>
      </c>
      <c r="G6" s="225"/>
      <c r="H6" s="74" t="str">
        <f>IF('0. Metryczka'!$D$7="","",'0. Metryczka'!$D$7)</f>
        <v/>
      </c>
      <c r="I6" s="224">
        <f>'0. Metryczka'!$B$5</f>
        <v>0</v>
      </c>
      <c r="J6" s="225"/>
      <c r="K6" s="74" t="str">
        <f>IF('0. Metryczka'!$D$7="","",'0. Metryczka'!$D$7)</f>
        <v/>
      </c>
      <c r="L6" s="224">
        <f>'0. Metryczka'!$B$5</f>
        <v>0</v>
      </c>
      <c r="M6" s="225"/>
    </row>
    <row r="7" spans="1:13" ht="62.25" customHeight="1" x14ac:dyDescent="0.3">
      <c r="A7" s="226">
        <f>'0. Metryczka'!$B$4</f>
        <v>0</v>
      </c>
      <c r="B7" s="227"/>
      <c r="C7" s="227"/>
      <c r="E7" s="226">
        <f>'0. Metryczka'!$B$4</f>
        <v>0</v>
      </c>
      <c r="F7" s="227"/>
      <c r="G7" s="227"/>
      <c r="H7" s="226">
        <f>'0. Metryczka'!$B$4</f>
        <v>0</v>
      </c>
      <c r="I7" s="227"/>
      <c r="J7" s="227"/>
      <c r="K7" s="226">
        <f>'0. Metryczka'!$B$4</f>
        <v>0</v>
      </c>
      <c r="L7" s="227"/>
      <c r="M7" s="227"/>
    </row>
    <row r="8" spans="1:13" ht="42" customHeight="1" x14ac:dyDescent="0.3">
      <c r="A8" s="221" t="s">
        <v>55</v>
      </c>
      <c r="B8" s="222"/>
      <c r="C8" s="223"/>
      <c r="E8" s="221" t="s">
        <v>55</v>
      </c>
      <c r="F8" s="222"/>
      <c r="G8" s="223"/>
      <c r="H8" s="221" t="s">
        <v>55</v>
      </c>
      <c r="I8" s="222"/>
      <c r="J8" s="223"/>
      <c r="K8" s="221" t="s">
        <v>55</v>
      </c>
      <c r="L8" s="222"/>
      <c r="M8" s="223"/>
    </row>
    <row r="9" spans="1:13" ht="12.75" customHeight="1" x14ac:dyDescent="0.3">
      <c r="A9" s="213" t="s">
        <v>56</v>
      </c>
      <c r="B9" s="214"/>
      <c r="C9" s="215"/>
      <c r="E9" s="213" t="s">
        <v>56</v>
      </c>
      <c r="F9" s="214"/>
      <c r="G9" s="215"/>
      <c r="H9" s="213" t="s">
        <v>56</v>
      </c>
      <c r="I9" s="214"/>
      <c r="J9" s="215"/>
      <c r="K9" s="213" t="s">
        <v>56</v>
      </c>
      <c r="L9" s="214"/>
      <c r="M9" s="215"/>
    </row>
    <row r="10" spans="1:13" ht="15" customHeight="1" x14ac:dyDescent="0.3">
      <c r="A10" s="216" t="s">
        <v>56</v>
      </c>
      <c r="B10" s="217"/>
      <c r="C10" s="218"/>
      <c r="E10" s="213" t="s">
        <v>56</v>
      </c>
      <c r="F10" s="214"/>
      <c r="G10" s="215"/>
      <c r="H10" s="213" t="s">
        <v>56</v>
      </c>
      <c r="I10" s="214"/>
      <c r="J10" s="215"/>
      <c r="K10" s="213" t="s">
        <v>56</v>
      </c>
      <c r="L10" s="214"/>
      <c r="M10" s="215"/>
    </row>
    <row r="11" spans="1:13" ht="14.25" customHeight="1" x14ac:dyDescent="0.3">
      <c r="A11" s="51" t="s">
        <v>57</v>
      </c>
      <c r="B11" s="52">
        <v>1</v>
      </c>
      <c r="C11" s="53"/>
      <c r="E11" s="51" t="s">
        <v>57</v>
      </c>
      <c r="F11" s="52">
        <v>1</v>
      </c>
      <c r="G11" s="53"/>
      <c r="H11" s="51" t="s">
        <v>57</v>
      </c>
      <c r="I11" s="52">
        <v>1</v>
      </c>
      <c r="J11" s="53"/>
      <c r="K11" s="51" t="s">
        <v>57</v>
      </c>
      <c r="L11" s="52">
        <v>1</v>
      </c>
      <c r="M11" s="53"/>
    </row>
    <row r="12" spans="1:13" ht="14.25" customHeight="1" x14ac:dyDescent="0.3">
      <c r="A12" s="24" t="s">
        <v>58</v>
      </c>
      <c r="B12" s="66">
        <f>'0. Metryczka'!$D$8</f>
        <v>0</v>
      </c>
      <c r="C12" s="67">
        <f>'0. Metryczka'!$D$9</f>
        <v>0</v>
      </c>
      <c r="E12" s="24" t="s">
        <v>58</v>
      </c>
      <c r="F12" s="66">
        <f>'0. Metryczka'!$D$8</f>
        <v>0</v>
      </c>
      <c r="G12" s="67">
        <f>'0. Metryczka'!$D$9</f>
        <v>0</v>
      </c>
      <c r="H12" s="24" t="s">
        <v>58</v>
      </c>
      <c r="I12" s="66">
        <f>'0. Metryczka'!$D$8</f>
        <v>0</v>
      </c>
      <c r="J12" s="67">
        <f>'0. Metryczka'!$D$9</f>
        <v>0</v>
      </c>
      <c r="K12" s="24" t="s">
        <v>58</v>
      </c>
      <c r="L12" s="66">
        <f>'0. Metryczka'!$D$8</f>
        <v>0</v>
      </c>
      <c r="M12" s="67">
        <f>'0. Metryczka'!$D$9</f>
        <v>0</v>
      </c>
    </row>
    <row r="13" spans="1:13" ht="36.6" customHeight="1" x14ac:dyDescent="0.3">
      <c r="A13" s="219" t="s">
        <v>59</v>
      </c>
      <c r="B13" s="220"/>
      <c r="C13" s="25">
        <f>VLOOKUP($A$8,'listy rozwijane'!$G$5:$H$5,2,0)</f>
        <v>7</v>
      </c>
      <c r="E13" s="219" t="s">
        <v>59</v>
      </c>
      <c r="F13" s="220"/>
      <c r="G13" s="25">
        <f>VLOOKUP($E$8,'listy rozwijane'!$G$5:$H$5,2,0)</f>
        <v>7</v>
      </c>
      <c r="H13" s="219" t="s">
        <v>59</v>
      </c>
      <c r="I13" s="220"/>
      <c r="J13" s="25">
        <f>VLOOKUP($H$8,'listy rozwijane'!$G$5:$H$5,2,0)</f>
        <v>7</v>
      </c>
      <c r="K13" s="219" t="s">
        <v>59</v>
      </c>
      <c r="L13" s="220"/>
      <c r="M13" s="25">
        <f>VLOOKUP($K$8,'listy rozwijane'!$G$5:$H$5,2,0)</f>
        <v>7</v>
      </c>
    </row>
    <row r="14" spans="1:13" ht="38.25" customHeight="1" x14ac:dyDescent="0.3">
      <c r="A14" s="211"/>
      <c r="B14" s="212"/>
      <c r="C14" s="212"/>
      <c r="E14" s="211"/>
      <c r="F14" s="212"/>
      <c r="G14" s="212"/>
      <c r="H14" s="211"/>
      <c r="I14" s="212"/>
      <c r="J14" s="212"/>
      <c r="K14" s="211"/>
      <c r="L14" s="212"/>
      <c r="M14" s="212"/>
    </row>
    <row r="15" spans="1:13" x14ac:dyDescent="0.3">
      <c r="A15" s="121" t="str">
        <f>IF(A8="","",VLOOKUP(A8,'listy rozwijane'!$G$5:$J$5,4,0))</f>
        <v>DOKUMENTACJA_POWYKONAWCZA</v>
      </c>
      <c r="B15" s="122"/>
      <c r="C15" s="121"/>
      <c r="D15" s="121"/>
      <c r="E15" s="121" t="str">
        <f>IF(E8="","",VLOOKUP(E8,'listy rozwijane'!$G$5:$J$5,4,0))</f>
        <v>DOKUMENTACJA_POWYKONAWCZA</v>
      </c>
      <c r="F15" s="122"/>
      <c r="G15" s="121"/>
      <c r="H15" s="121" t="str">
        <f>IF(H8="","",VLOOKUP(H8,'listy rozwijane'!$G$5:$J$5,4,0))</f>
        <v>DOKUMENTACJA_POWYKONAWCZA</v>
      </c>
      <c r="I15" s="122"/>
      <c r="J15" s="121"/>
      <c r="K15" s="121" t="str">
        <f>IF(K8="","",VLOOKUP(K8,'listy rozwijane'!$G$5:$J$5,4,0))</f>
        <v>DOKUMENTACJA_POWYKONAWCZA</v>
      </c>
      <c r="L15" s="122"/>
      <c r="M15" s="121"/>
    </row>
  </sheetData>
  <mergeCells count="44">
    <mergeCell ref="A2:C2"/>
    <mergeCell ref="E2:G2"/>
    <mergeCell ref="H2:J2"/>
    <mergeCell ref="K2:M2"/>
    <mergeCell ref="A3:C3"/>
    <mergeCell ref="E3:G3"/>
    <mergeCell ref="H3:J3"/>
    <mergeCell ref="K3:M3"/>
    <mergeCell ref="A4:C4"/>
    <mergeCell ref="E4:G4"/>
    <mergeCell ref="H4:J4"/>
    <mergeCell ref="K4:M4"/>
    <mergeCell ref="A5:C5"/>
    <mergeCell ref="E5:G5"/>
    <mergeCell ref="H5:J5"/>
    <mergeCell ref="K5:M5"/>
    <mergeCell ref="B6:C6"/>
    <mergeCell ref="F6:G6"/>
    <mergeCell ref="I6:J6"/>
    <mergeCell ref="L6:M6"/>
    <mergeCell ref="A7:C7"/>
    <mergeCell ref="E7:G7"/>
    <mergeCell ref="H7:J7"/>
    <mergeCell ref="K7:M7"/>
    <mergeCell ref="A8:C8"/>
    <mergeCell ref="E8:G8"/>
    <mergeCell ref="H8:J8"/>
    <mergeCell ref="K8:M8"/>
    <mergeCell ref="A9:C9"/>
    <mergeCell ref="A14:C14"/>
    <mergeCell ref="E14:G14"/>
    <mergeCell ref="H14:J14"/>
    <mergeCell ref="K14:M14"/>
    <mergeCell ref="E9:G9"/>
    <mergeCell ref="E10:G10"/>
    <mergeCell ref="H9:J9"/>
    <mergeCell ref="H10:J10"/>
    <mergeCell ref="K9:M9"/>
    <mergeCell ref="K10:M10"/>
    <mergeCell ref="A10:C10"/>
    <mergeCell ref="A13:B13"/>
    <mergeCell ref="E13:F13"/>
    <mergeCell ref="H13:I13"/>
    <mergeCell ref="K13:L13"/>
  </mergeCells>
  <dataValidations count="5">
    <dataValidation type="list" allowBlank="1" showInputMessage="1" sqref="A9:C10">
      <formula1>INDIRECT($A$15)</formula1>
    </dataValidation>
    <dataValidation type="list" allowBlank="1" showInputMessage="1" sqref="E9:G10">
      <formula1>INDIRECT($E$15)</formula1>
    </dataValidation>
    <dataValidation type="list" allowBlank="1" showInputMessage="1" sqref="H9:J10">
      <formula1>INDIRECT($H$15)</formula1>
    </dataValidation>
    <dataValidation type="list" allowBlank="1" showInputMessage="1" sqref="K9:M10">
      <formula1>INDIRECT($K$15)</formula1>
    </dataValidation>
    <dataValidation type="list" allowBlank="1" showInputMessage="1" showErrorMessage="1" sqref="E8:M8">
      <formula1>$G$5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93ED3E32-30EB-4245-BE97-23B81A7E462B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14:cfRule type="expression" priority="8" id="{F7FF050A-85EE-4334-A3CF-B0D7580A336B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5" id="{6B905D56-71F8-4A66-9928-E39E9E0A2DB9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14:cfRule type="expression" priority="6" id="{5DD6A013-3C46-4F1B-A295-2215047A6F2B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m:sqref>E14:G14</xm:sqref>
        </x14:conditionalFormatting>
        <x14:conditionalFormatting xmlns:xm="http://schemas.microsoft.com/office/excel/2006/main">
          <x14:cfRule type="expression" priority="3" id="{F64A1490-4871-4B50-BC69-6E0688EDB742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14:cfRule type="expression" priority="4" id="{6396535F-62A1-418E-B26D-34329128E981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m:sqref>H14:J14</xm:sqref>
        </x14:conditionalFormatting>
        <x14:conditionalFormatting xmlns:xm="http://schemas.microsoft.com/office/excel/2006/main">
          <x14:cfRule type="expression" priority="1" id="{2C5578A6-522A-4522-B78C-451F7773E9F3}">
            <xm:f>'0. Metryczka'!$D$6='listy rozwijane'!$B$11</xm:f>
            <x14:dxf>
              <fill>
                <patternFill>
                  <bgColor rgb="FFFF6699"/>
                </patternFill>
              </fill>
            </x14:dxf>
          </x14:cfRule>
          <x14:cfRule type="expression" priority="2" id="{BC952C96-9107-40F5-AC2B-3F1BB79E7E41}">
            <xm:f>'0. Metryczka'!$D$6='listy rozwijane'!$B$10</xm:f>
            <x14:dxf>
              <fill>
                <patternFill>
                  <bgColor rgb="FF336699"/>
                </patternFill>
              </fill>
            </x14:dxf>
          </x14:cfRule>
          <xm:sqref>K14:M14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'listy rozwijane'!$G$5</xm:f>
          </x14:formula1>
          <xm:sqref>A8:C8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zoomScaleNormal="100" workbookViewId="0">
      <selection activeCell="B35" sqref="B35"/>
    </sheetView>
  </sheetViews>
  <sheetFormatPr defaultColWidth="8.88671875" defaultRowHeight="13.2" outlineLevelRow="1" x14ac:dyDescent="0.25"/>
  <cols>
    <col min="1" max="1" width="17.44140625" style="29" customWidth="1"/>
    <col min="2" max="2" width="51.33203125" style="29" customWidth="1"/>
    <col min="3" max="3" width="40.44140625" style="29" customWidth="1"/>
    <col min="4" max="4" width="40.109375" style="30" customWidth="1"/>
    <col min="5" max="5" width="32" style="29" customWidth="1"/>
    <col min="6" max="6" width="39.88671875" style="29" customWidth="1"/>
    <col min="7" max="7" width="40.88671875" style="29" bestFit="1" customWidth="1"/>
    <col min="8" max="8" width="8.5546875" style="29" customWidth="1"/>
    <col min="9" max="9" width="35.44140625" style="29" bestFit="1" customWidth="1"/>
    <col min="10" max="10" width="48.109375" style="29" customWidth="1"/>
    <col min="11" max="11" width="18" style="29" customWidth="1"/>
    <col min="12" max="13" width="8.88671875" style="29"/>
    <col min="14" max="14" width="45.109375" style="29" customWidth="1"/>
    <col min="15" max="15" width="13.33203125" style="29" customWidth="1"/>
    <col min="16" max="16384" width="8.88671875" style="29"/>
  </cols>
  <sheetData>
    <row r="1" spans="1:10" ht="13.8" x14ac:dyDescent="0.25">
      <c r="B1" s="11" t="s">
        <v>17</v>
      </c>
      <c r="C1" s="38" t="s">
        <v>62</v>
      </c>
    </row>
    <row r="2" spans="1:10" ht="13.8" x14ac:dyDescent="0.25">
      <c r="B2" s="11" t="s">
        <v>18</v>
      </c>
      <c r="C2" s="38" t="s">
        <v>60</v>
      </c>
    </row>
    <row r="3" spans="1:10" ht="13.8" x14ac:dyDescent="0.25">
      <c r="B3" s="11"/>
    </row>
    <row r="4" spans="1:10" ht="14.4" x14ac:dyDescent="0.3">
      <c r="A4" s="16" t="s">
        <v>22</v>
      </c>
      <c r="B4" s="16" t="s">
        <v>23</v>
      </c>
      <c r="C4" s="16" t="s">
        <v>24</v>
      </c>
      <c r="D4" s="16" t="s">
        <v>25</v>
      </c>
      <c r="E4" s="19"/>
      <c r="F4" s="19"/>
    </row>
    <row r="5" spans="1:10" ht="14.4" x14ac:dyDescent="0.3">
      <c r="A5" s="17" t="s">
        <v>43</v>
      </c>
      <c r="B5" s="17" t="s">
        <v>44</v>
      </c>
      <c r="C5" s="17" t="s">
        <v>32</v>
      </c>
      <c r="D5" s="17" t="s">
        <v>64</v>
      </c>
      <c r="E5" s="11" t="s">
        <v>16</v>
      </c>
      <c r="F5" s="11">
        <v>7</v>
      </c>
      <c r="G5" s="27" t="s">
        <v>55</v>
      </c>
      <c r="H5" s="29">
        <f t="shared" ref="H5" si="0">F5</f>
        <v>7</v>
      </c>
      <c r="I5" s="29" t="s">
        <v>100</v>
      </c>
      <c r="J5" s="29" t="s">
        <v>101</v>
      </c>
    </row>
    <row r="6" spans="1:10" ht="13.8" x14ac:dyDescent="0.25">
      <c r="B6" s="11"/>
    </row>
    <row r="7" spans="1:10" ht="13.8" x14ac:dyDescent="0.25">
      <c r="B7" s="11"/>
    </row>
    <row r="8" spans="1:10" ht="13.8" x14ac:dyDescent="0.25">
      <c r="B8" s="11"/>
    </row>
    <row r="9" spans="1:10" x14ac:dyDescent="0.25">
      <c r="B9" s="37"/>
      <c r="C9" s="37"/>
      <c r="D9" s="30" t="s">
        <v>75</v>
      </c>
    </row>
    <row r="10" spans="1:10" x14ac:dyDescent="0.25">
      <c r="A10" s="232" t="s">
        <v>63</v>
      </c>
      <c r="B10" s="31" t="s">
        <v>14</v>
      </c>
      <c r="C10" s="28" t="s">
        <v>74</v>
      </c>
      <c r="D10" s="30" t="str">
        <f>CONCATENATE(B10,$D$9)</f>
        <v>Zadanie własne_</v>
      </c>
    </row>
    <row r="11" spans="1:10" ht="39.6" x14ac:dyDescent="0.25">
      <c r="A11" s="232"/>
      <c r="B11" s="26" t="s">
        <v>15</v>
      </c>
      <c r="C11" s="28" t="s">
        <v>61</v>
      </c>
      <c r="D11" s="30" t="str">
        <f t="shared" ref="D11:D21" si="1">CONCATENATE(B11,$D$9)</f>
        <v>FS6_</v>
      </c>
    </row>
    <row r="12" spans="1:10" hidden="1" outlineLevel="1" x14ac:dyDescent="0.25">
      <c r="A12" s="41" t="str">
        <f>B10</f>
        <v>Zadanie własne</v>
      </c>
      <c r="B12" s="26"/>
      <c r="C12" s="28"/>
      <c r="D12" s="30" t="str">
        <f t="shared" si="1"/>
        <v>_</v>
      </c>
    </row>
    <row r="13" spans="1:10" hidden="1" outlineLevel="1" x14ac:dyDescent="0.25">
      <c r="A13" s="41"/>
      <c r="B13" s="26"/>
      <c r="C13" s="31"/>
      <c r="D13" s="30" t="str">
        <f t="shared" si="1"/>
        <v>_</v>
      </c>
    </row>
    <row r="14" spans="1:10" hidden="1" outlineLevel="1" x14ac:dyDescent="0.25">
      <c r="A14" s="39"/>
      <c r="B14" s="26"/>
      <c r="C14" s="31"/>
      <c r="D14" s="30" t="str">
        <f t="shared" si="1"/>
        <v>_</v>
      </c>
    </row>
    <row r="15" spans="1:10" hidden="1" outlineLevel="1" x14ac:dyDescent="0.25">
      <c r="A15" s="39"/>
      <c r="B15" s="26"/>
      <c r="C15" s="31"/>
      <c r="D15" s="30" t="str">
        <f t="shared" si="1"/>
        <v>_</v>
      </c>
    </row>
    <row r="16" spans="1:10" hidden="1" outlineLevel="1" x14ac:dyDescent="0.25">
      <c r="A16" s="39"/>
      <c r="B16" s="26"/>
      <c r="C16" s="31"/>
      <c r="D16" s="30" t="str">
        <f t="shared" si="1"/>
        <v>_</v>
      </c>
    </row>
    <row r="17" spans="1:6" hidden="1" outlineLevel="1" x14ac:dyDescent="0.25">
      <c r="A17" s="39"/>
      <c r="B17" s="26"/>
      <c r="C17" s="31"/>
      <c r="D17" s="30" t="str">
        <f t="shared" si="1"/>
        <v>_</v>
      </c>
    </row>
    <row r="18" spans="1:6" hidden="1" outlineLevel="1" x14ac:dyDescent="0.25">
      <c r="A18" s="39"/>
      <c r="B18" s="26"/>
      <c r="C18" s="31"/>
      <c r="D18" s="30" t="str">
        <f t="shared" si="1"/>
        <v>_</v>
      </c>
    </row>
    <row r="19" spans="1:6" hidden="1" outlineLevel="1" x14ac:dyDescent="0.25">
      <c r="A19" s="39"/>
      <c r="B19" s="26"/>
      <c r="C19" s="31"/>
      <c r="D19" s="30" t="str">
        <f t="shared" si="1"/>
        <v>_</v>
      </c>
    </row>
    <row r="20" spans="1:6" hidden="1" outlineLevel="1" x14ac:dyDescent="0.25">
      <c r="A20" s="39"/>
      <c r="B20" s="26"/>
      <c r="C20" s="31"/>
      <c r="D20" s="30" t="str">
        <f t="shared" si="1"/>
        <v>_</v>
      </c>
    </row>
    <row r="21" spans="1:6" hidden="1" outlineLevel="1" x14ac:dyDescent="0.25">
      <c r="A21" s="39"/>
      <c r="B21" s="26"/>
      <c r="C21" s="31"/>
      <c r="D21" s="30" t="str">
        <f t="shared" si="1"/>
        <v>_</v>
      </c>
    </row>
    <row r="22" spans="1:6" collapsed="1" x14ac:dyDescent="0.25"/>
    <row r="24" spans="1:6" x14ac:dyDescent="0.25">
      <c r="E24" s="40"/>
      <c r="F24" s="40"/>
    </row>
  </sheetData>
  <mergeCells count="1">
    <mergeCell ref="A10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C24"/>
  <sheetViews>
    <sheetView zoomScale="98" zoomScaleNormal="98" workbookViewId="0">
      <selection activeCell="D1" sqref="D1:Q1048576"/>
    </sheetView>
  </sheetViews>
  <sheetFormatPr defaultRowHeight="14.4" x14ac:dyDescent="0.3"/>
  <cols>
    <col min="2" max="2" width="42.44140625" style="34" customWidth="1"/>
    <col min="3" max="3" width="41.6640625" customWidth="1"/>
  </cols>
  <sheetData>
    <row r="3" spans="2:3" s="42" customFormat="1" ht="30" customHeight="1" x14ac:dyDescent="0.3">
      <c r="B3" s="44" t="str">
        <f>'listy rozwijane'!I5</f>
        <v>_7_Dokumentacja_powykonawcza</v>
      </c>
      <c r="C3" s="44" t="str">
        <f>'listy rozwijane'!G5</f>
        <v>DOKUMENTACJA POWYKONAWCZA</v>
      </c>
    </row>
    <row r="4" spans="2:3" s="46" customFormat="1" ht="27.6" x14ac:dyDescent="0.25">
      <c r="B4" s="45" t="s">
        <v>79</v>
      </c>
      <c r="C4" s="45" t="str">
        <f t="shared" ref="C4:C24" si="0">IF(B4="","",B4)</f>
        <v>7/0_Zawiadomienie WIOŚ o planowanym oddaniu do użytkowania</v>
      </c>
    </row>
    <row r="5" spans="2:3" s="46" customFormat="1" ht="27.6" x14ac:dyDescent="0.25">
      <c r="B5" s="45" t="s">
        <v>80</v>
      </c>
      <c r="C5" s="45" t="str">
        <f t="shared" si="0"/>
        <v>7/0_Zaświadczenie z PINB/WINB o zakończeniu budowy wraz z załącznikami</v>
      </c>
    </row>
    <row r="6" spans="2:3" s="46" customFormat="1" ht="49.5" customHeight="1" x14ac:dyDescent="0.25">
      <c r="B6" s="45" t="s">
        <v>81</v>
      </c>
      <c r="C6" s="45" t="str">
        <f t="shared" si="0"/>
        <v>7/1_Protokół z odbioru końcowego</v>
      </c>
    </row>
    <row r="7" spans="2:3" s="46" customFormat="1" ht="39.75" customHeight="1" x14ac:dyDescent="0.25">
      <c r="B7" s="45" t="s">
        <v>82</v>
      </c>
      <c r="C7" s="45" t="str">
        <f t="shared" si="0"/>
        <v>7/2_Decyzja pozwolenia na budowę/zgłoszenie budowy</v>
      </c>
    </row>
    <row r="8" spans="2:3" s="46" customFormat="1" ht="27.6" x14ac:dyDescent="0.25">
      <c r="B8" s="45" t="s">
        <v>83</v>
      </c>
      <c r="C8" s="45" t="str">
        <f t="shared" si="0"/>
        <v>7/3_Dziennik budowy, Protokół przekazania placu budowy</v>
      </c>
    </row>
    <row r="9" spans="2:3" s="46" customFormat="1" ht="13.8" x14ac:dyDescent="0.25">
      <c r="B9" s="46" t="s">
        <v>93</v>
      </c>
      <c r="C9" s="45" t="str">
        <f t="shared" si="0"/>
        <v>7/4_Oświadczenie kierownika budowy</v>
      </c>
    </row>
    <row r="10" spans="2:3" s="46" customFormat="1" ht="38.25" customHeight="1" x14ac:dyDescent="0.25">
      <c r="B10" s="45" t="s">
        <v>84</v>
      </c>
      <c r="C10" s="45" t="str">
        <f t="shared" si="0"/>
        <v>7/5_Oświadczenie geodety</v>
      </c>
    </row>
    <row r="11" spans="2:3" s="46" customFormat="1" ht="13.8" x14ac:dyDescent="0.25">
      <c r="B11" s="45" t="s">
        <v>85</v>
      </c>
      <c r="C11" s="45" t="str">
        <f t="shared" si="0"/>
        <v>7/6_Karta informacyjna</v>
      </c>
    </row>
    <row r="12" spans="2:3" s="46" customFormat="1" ht="27.6" x14ac:dyDescent="0.25">
      <c r="B12" s="45" t="s">
        <v>86</v>
      </c>
      <c r="C12" s="45" t="str">
        <f t="shared" si="0"/>
        <v>7/7_Oświadczenie Inwestora o właściwym zagospodarowaniu terenów przyległych</v>
      </c>
    </row>
    <row r="13" spans="2:3" s="46" customFormat="1" ht="13.8" x14ac:dyDescent="0.25">
      <c r="B13" s="45" t="s">
        <v>87</v>
      </c>
      <c r="C13" s="45" t="str">
        <f t="shared" si="0"/>
        <v>7/8_Dokumentacja projektowa powykonawcza</v>
      </c>
    </row>
    <row r="14" spans="2:3" s="46" customFormat="1" ht="13.8" x14ac:dyDescent="0.25">
      <c r="B14" s="45" t="s">
        <v>88</v>
      </c>
      <c r="C14" s="45" t="str">
        <f t="shared" si="0"/>
        <v>7/9_Karty nadzoru autorskiego</v>
      </c>
    </row>
    <row r="15" spans="2:3" s="46" customFormat="1" ht="13.8" x14ac:dyDescent="0.25">
      <c r="B15" s="45" t="s">
        <v>89</v>
      </c>
      <c r="C15" s="45" t="str">
        <f t="shared" si="0"/>
        <v>7/10_Dokumenty geodezyjne</v>
      </c>
    </row>
    <row r="16" spans="2:3" s="46" customFormat="1" ht="27.6" x14ac:dyDescent="0.25">
      <c r="B16" s="45" t="s">
        <v>90</v>
      </c>
      <c r="C16" s="45" t="str">
        <f t="shared" si="0"/>
        <v xml:space="preserve">7/11_Protokoły z odbiorów, prób i badań, Protokół utylizacji rur, karty odpadów </v>
      </c>
    </row>
    <row r="17" spans="2:3" s="46" customFormat="1" ht="27.6" x14ac:dyDescent="0.25">
      <c r="B17" s="45" t="s">
        <v>91</v>
      </c>
      <c r="C17" s="45" t="str">
        <f t="shared" si="0"/>
        <v>7/12_Protokół odbioru zajmowanego pasa drogowego oraz pozostałych zajmowanych działek</v>
      </c>
    </row>
    <row r="18" spans="2:3" s="46" customFormat="1" ht="27.6" x14ac:dyDescent="0.25">
      <c r="B18" s="45" t="s">
        <v>92</v>
      </c>
      <c r="C18" s="45" t="str">
        <f t="shared" si="0"/>
        <v>7/13_Protokół / oświadczenie właściciela posesji prywatnej o doprowadzenia terenu do stanu pierwotnego</v>
      </c>
    </row>
    <row r="19" spans="2:3" s="46" customFormat="1" ht="27.6" x14ac:dyDescent="0.25">
      <c r="B19" s="45" t="s">
        <v>94</v>
      </c>
      <c r="C19" s="45" t="str">
        <f t="shared" si="0"/>
        <v>7/14_Zatwierdzone wnioski materiałowe wraz z załącznikami</v>
      </c>
    </row>
    <row r="20" spans="2:3" s="46" customFormat="1" ht="27.6" x14ac:dyDescent="0.25">
      <c r="B20" s="45" t="s">
        <v>96</v>
      </c>
      <c r="C20" s="45" t="str">
        <f t="shared" si="0"/>
        <v>7/15_Aktualizacje/uzupełnienia dokumentów potwierdzające jakość wybudowanych materiałów</v>
      </c>
    </row>
    <row r="21" spans="2:3" s="46" customFormat="1" ht="27.6" x14ac:dyDescent="0.25">
      <c r="B21" s="45" t="s">
        <v>95</v>
      </c>
      <c r="C21" s="45" t="str">
        <f t="shared" si="0"/>
        <v>7/16_DTR dla urządzeń wraz z instrukcjami, kartami gwarancyjnymi</v>
      </c>
    </row>
    <row r="22" spans="2:3" s="46" customFormat="1" ht="27.6" x14ac:dyDescent="0.25">
      <c r="B22" s="45" t="s">
        <v>97</v>
      </c>
      <c r="C22" s="45" t="str">
        <f t="shared" si="0"/>
        <v>7/17_Certyfikacje urządzeń użytych do wykonania prób i badań</v>
      </c>
    </row>
    <row r="23" spans="2:3" s="46" customFormat="1" ht="27.6" x14ac:dyDescent="0.25">
      <c r="B23" s="45" t="s">
        <v>99</v>
      </c>
      <c r="C23" s="45" t="str">
        <f t="shared" si="0"/>
        <v>7/18_Dokumenty uregulowań terenowo – prawnych  (w razie potrzeby)</v>
      </c>
    </row>
    <row r="24" spans="2:3" x14ac:dyDescent="0.3">
      <c r="B24" s="45" t="s">
        <v>98</v>
      </c>
      <c r="C24" s="45" t="str">
        <f t="shared" si="0"/>
        <v xml:space="preserve">7/19_Dokumentacja w wersji elektronicznej 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E13"/>
  <sheetViews>
    <sheetView view="pageBreakPreview" topLeftCell="A6" zoomScale="80" zoomScaleNormal="100" zoomScaleSheetLayoutView="80" workbookViewId="0">
      <selection activeCell="C5" sqref="C5"/>
    </sheetView>
  </sheetViews>
  <sheetFormatPr defaultRowHeight="14.4" x14ac:dyDescent="0.3"/>
  <cols>
    <col min="1" max="1" width="13.5546875" customWidth="1"/>
    <col min="2" max="2" width="21.88671875" customWidth="1"/>
    <col min="3" max="3" width="183" customWidth="1"/>
    <col min="4" max="4" width="25.109375" customWidth="1"/>
    <col min="5" max="5" width="13.44140625" customWidth="1"/>
  </cols>
  <sheetData>
    <row r="5" spans="1:5" ht="81" customHeight="1" x14ac:dyDescent="0.3">
      <c r="C5" s="124" t="e">
        <f>INDEX($C$8:$C$9,MATCH(#REF!,$B$8:$B$9,0))</f>
        <v>#REF!</v>
      </c>
      <c r="D5" s="124" t="e">
        <f>INDEX($D$10:$D$11,MATCH(#REF!,$B$8:$B$9,0))</f>
        <v>#REF!</v>
      </c>
      <c r="E5" s="124" t="e">
        <f>INDEX($E$12:$E$13,MATCH(#REF!,$B$8:$B$9,0))</f>
        <v>#REF!</v>
      </c>
    </row>
    <row r="8" spans="1:5" ht="78" customHeight="1" x14ac:dyDescent="0.3">
      <c r="A8" t="s">
        <v>143</v>
      </c>
      <c r="B8" s="125" t="str">
        <f>'listy rozwijane'!B11</f>
        <v>FS6</v>
      </c>
    </row>
    <row r="9" spans="1:5" ht="77.25" customHeight="1" x14ac:dyDescent="0.3">
      <c r="A9" t="s">
        <v>143</v>
      </c>
      <c r="B9" s="125" t="str">
        <f>'listy rozwijane'!B10</f>
        <v>Zadanie własne</v>
      </c>
    </row>
    <row r="10" spans="1:5" ht="129" customHeight="1" x14ac:dyDescent="0.3">
      <c r="A10" t="s">
        <v>144</v>
      </c>
      <c r="C10" s="125" t="s">
        <v>15</v>
      </c>
    </row>
    <row r="11" spans="1:5" ht="129" customHeight="1" x14ac:dyDescent="0.3">
      <c r="A11" t="s">
        <v>144</v>
      </c>
      <c r="C11" s="125" t="s">
        <v>14</v>
      </c>
    </row>
    <row r="12" spans="1:5" ht="114" customHeight="1" x14ac:dyDescent="0.3">
      <c r="A12" t="s">
        <v>145</v>
      </c>
      <c r="D12" s="125" t="s">
        <v>15</v>
      </c>
    </row>
    <row r="13" spans="1:5" ht="114" customHeight="1" x14ac:dyDescent="0.3">
      <c r="A13" t="s">
        <v>145</v>
      </c>
      <c r="D13" s="125" t="s">
        <v>14</v>
      </c>
    </row>
  </sheetData>
  <pageMargins left="0.7" right="0.7" top="0.75" bottom="0.75" header="0.3" footer="0.3"/>
  <pageSetup paperSize="9" scale="26" orientation="portrait" r:id="rId1"/>
  <colBreaks count="1" manualBreakCount="1">
    <brk id="2" min="1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7</vt:i4>
      </vt:variant>
    </vt:vector>
  </HeadingPairs>
  <TitlesOfParts>
    <vt:vector size="16" baseType="lpstr">
      <vt:lpstr>Zasady</vt:lpstr>
      <vt:lpstr>0. Metryczka</vt:lpstr>
      <vt:lpstr>1. Rejestr dokumentacji_DPW</vt:lpstr>
      <vt:lpstr>2. Spis dokumentacji w segr_DPW</vt:lpstr>
      <vt:lpstr>3.0 Etykieta_szeroka_DPW</vt:lpstr>
      <vt:lpstr>3.1 Etykieta_wąska_DPW</vt:lpstr>
      <vt:lpstr>listy rozwijane</vt:lpstr>
      <vt:lpstr>podgrupy</vt:lpstr>
      <vt:lpstr>logo</vt:lpstr>
      <vt:lpstr>_7_Dokumentacja_powykonawcza</vt:lpstr>
      <vt:lpstr>DOKUMENTACJA_POWYKONAWCZA</vt:lpstr>
      <vt:lpstr>'1. Rejestr dokumentacji_DPW'!Obszar_wydruku</vt:lpstr>
      <vt:lpstr>'3.0 Etykieta_szeroka_DPW'!Obszar_wydruku</vt:lpstr>
      <vt:lpstr>'3.1 Etykieta_wąska_DPW'!Obszar_wydruku</vt:lpstr>
      <vt:lpstr>logo!Obszar_wydruku</vt:lpstr>
      <vt:lpstr>Zadanie_własne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Nićka</dc:creator>
  <cp:lastModifiedBy>Robert Głowacki</cp:lastModifiedBy>
  <cp:lastPrinted>2021-09-29T10:05:14Z</cp:lastPrinted>
  <dcterms:created xsi:type="dcterms:W3CDTF">2021-06-18T07:26:05Z</dcterms:created>
  <dcterms:modified xsi:type="dcterms:W3CDTF">2022-11-22T10:42:18Z</dcterms:modified>
</cp:coreProperties>
</file>